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na\Documents\Osobni\Stolni tenis\OP Dospeli\"/>
    </mc:Choice>
  </mc:AlternateContent>
  <xr:revisionPtr revIDLastSave="0" documentId="13_ncr:1_{2AE8589A-2C98-4181-A644-6470123F2B99}" xr6:coauthVersionLast="47" xr6:coauthVersionMax="47" xr10:uidLastSave="{00000000-0000-0000-0000-000000000000}"/>
  <bookViews>
    <workbookView xWindow="2340" yWindow="2265" windowWidth="21585" windowHeight="13335" tabRatio="867" activeTab="3" xr2:uid="{00000000-000D-0000-FFFF-FFFF00000000}"/>
  </bookViews>
  <sheets>
    <sheet name="seznam" sheetId="1" r:id="rId1"/>
    <sheet name="1.st A+B" sheetId="2" r:id="rId2"/>
    <sheet name="divize_t6" sheetId="33" r:id="rId3"/>
    <sheet name=" pavouk A" sheetId="21" r:id="rId4"/>
    <sheet name="zap_pav A" sheetId="22" r:id="rId5"/>
    <sheet name=" pavouk B" sheetId="4" r:id="rId6"/>
    <sheet name="zap_pav B" sheetId="6" r:id="rId7"/>
    <sheet name="Výsledky A" sheetId="34" r:id="rId8"/>
    <sheet name="Výsledky B" sheetId="35" r:id="rId9"/>
  </sheets>
  <definedNames>
    <definedName name="_xlnm._FilterDatabase" localSheetId="0" hidden="1">seznam!$A$1:$H$368</definedName>
    <definedName name="_xlnm._FilterDatabase" localSheetId="7" hidden="1">'Výsledky A'!$A$2:$C$19</definedName>
    <definedName name="_xlnm._FilterDatabase" localSheetId="8" hidden="1">'Výsledky B'!$A$2:$C$19</definedName>
    <definedName name="_xlnm.Print_Area" localSheetId="3">' pavouk A'!$A$1:$G$33</definedName>
    <definedName name="_xlnm.Print_Area" localSheetId="5">' pavouk B'!$A$1:$G$65</definedName>
    <definedName name="_xlnm.Print_Area" localSheetId="1">'1.st A+B'!$A$1:$AH$210</definedName>
    <definedName name="_xlnm.Print_Area" localSheetId="2">divize_t6!$A$1:$AN$18</definedName>
    <definedName name="_xlnm.Print_Area" localSheetId="0">seznam!$A$1:$G$368</definedName>
    <definedName name="_xlnm.Print_Area" localSheetId="7">'Výsledky A'!$A$1:$C$19</definedName>
    <definedName name="_xlnm.Print_Area" localSheetId="8">'Výsledky B'!$A$1:$C$38</definedName>
  </definedNames>
  <calcPr calcId="18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02" i="33" l="1"/>
  <c r="AP102" i="33"/>
  <c r="AM102" i="33" s="1"/>
  <c r="P89" i="33" s="1"/>
  <c r="F97" i="33" s="1"/>
  <c r="AK102" i="33"/>
  <c r="AE102" i="33"/>
  <c r="AC102" i="33"/>
  <c r="AQ101" i="33"/>
  <c r="AP101" i="33"/>
  <c r="AV101" i="33" s="1"/>
  <c r="AM101" i="33"/>
  <c r="AK101" i="33"/>
  <c r="O91" i="33" s="1"/>
  <c r="AQ100" i="33"/>
  <c r="AP100" i="33"/>
  <c r="AE100" i="33"/>
  <c r="AW99" i="33"/>
  <c r="AQ99" i="33"/>
  <c r="AP99" i="33"/>
  <c r="AV99" i="33" s="1"/>
  <c r="AX99" i="33" s="1"/>
  <c r="AM99" i="33"/>
  <c r="AK99" i="33"/>
  <c r="AE99" i="33"/>
  <c r="AC99" i="33"/>
  <c r="M99" i="33"/>
  <c r="AV98" i="33"/>
  <c r="AQ98" i="33"/>
  <c r="AP98" i="33"/>
  <c r="AW98" i="33" s="1"/>
  <c r="AX98" i="33" s="1"/>
  <c r="AM98" i="33"/>
  <c r="AK98" i="33"/>
  <c r="AE98" i="33"/>
  <c r="AC98" i="33"/>
  <c r="AQ97" i="33"/>
  <c r="AP97" i="33"/>
  <c r="AM97" i="33"/>
  <c r="S97" i="33" s="1"/>
  <c r="R99" i="33" s="1"/>
  <c r="AK97" i="33"/>
  <c r="U97" i="33" s="1"/>
  <c r="P99" i="33" s="1"/>
  <c r="AE97" i="33"/>
  <c r="AC97" i="33"/>
  <c r="AQ96" i="33"/>
  <c r="AP96" i="33"/>
  <c r="AW96" i="33" s="1"/>
  <c r="AM96" i="33"/>
  <c r="R95" i="33" s="1"/>
  <c r="M97" i="33" s="1"/>
  <c r="AK96" i="33"/>
  <c r="P95" i="33" s="1"/>
  <c r="O97" i="33" s="1"/>
  <c r="AE96" i="33"/>
  <c r="AC96" i="33"/>
  <c r="AX95" i="33"/>
  <c r="AW95" i="33"/>
  <c r="AQ95" i="33"/>
  <c r="AP95" i="33"/>
  <c r="AV95" i="33" s="1"/>
  <c r="AM95" i="33"/>
  <c r="J89" i="33" s="1"/>
  <c r="AK95" i="33"/>
  <c r="AE95" i="33"/>
  <c r="AC95" i="33"/>
  <c r="L95" i="33"/>
  <c r="J95" i="33"/>
  <c r="I95" i="33"/>
  <c r="G95" i="33"/>
  <c r="F95" i="33"/>
  <c r="X95" i="33" s="1"/>
  <c r="D95" i="33"/>
  <c r="AQ94" i="33"/>
  <c r="AP94" i="33"/>
  <c r="AQ93" i="33"/>
  <c r="AP93" i="33"/>
  <c r="AM93" i="33"/>
  <c r="I89" i="33" s="1"/>
  <c r="X89" i="33" s="1"/>
  <c r="AK93" i="33"/>
  <c r="G89" i="33" s="1"/>
  <c r="AC93" i="33"/>
  <c r="R93" i="33"/>
  <c r="J97" i="33" s="1"/>
  <c r="P93" i="33"/>
  <c r="L97" i="33" s="1"/>
  <c r="F93" i="33"/>
  <c r="AW92" i="33"/>
  <c r="AQ92" i="33"/>
  <c r="AP92" i="33"/>
  <c r="AV92" i="33" s="1"/>
  <c r="AX92" i="33" s="1"/>
  <c r="AM92" i="33"/>
  <c r="AK92" i="33"/>
  <c r="AC92" i="33"/>
  <c r="AQ91" i="33"/>
  <c r="AP91" i="33"/>
  <c r="AK91" i="33" s="1"/>
  <c r="U95" i="33" s="1"/>
  <c r="AM91" i="33"/>
  <c r="S95" i="33" s="1"/>
  <c r="O99" i="33" s="1"/>
  <c r="AE91" i="33"/>
  <c r="R91" i="33"/>
  <c r="G97" i="33" s="1"/>
  <c r="M91" i="33"/>
  <c r="L91" i="33"/>
  <c r="G93" i="33" s="1"/>
  <c r="J91" i="33"/>
  <c r="I93" i="33" s="1"/>
  <c r="F91" i="33"/>
  <c r="X91" i="33" s="1"/>
  <c r="D91" i="33"/>
  <c r="AV90" i="33"/>
  <c r="AX90" i="33" s="1"/>
  <c r="AQ90" i="33"/>
  <c r="AP90" i="33"/>
  <c r="AW90" i="33" s="1"/>
  <c r="AM90" i="33"/>
  <c r="O93" i="33" s="1"/>
  <c r="AK90" i="33"/>
  <c r="M93" i="33" s="1"/>
  <c r="AE90" i="33"/>
  <c r="AW89" i="33"/>
  <c r="AV89" i="33"/>
  <c r="AX89" i="33" s="1"/>
  <c r="AQ89" i="33"/>
  <c r="AP89" i="33"/>
  <c r="AM89" i="33"/>
  <c r="AK89" i="33"/>
  <c r="P91" i="33" s="1"/>
  <c r="I97" i="33" s="1"/>
  <c r="X97" i="33" s="1"/>
  <c r="AE89" i="33"/>
  <c r="AC89" i="33"/>
  <c r="R89" i="33"/>
  <c r="D97" i="33" s="1"/>
  <c r="O89" i="33"/>
  <c r="M89" i="33"/>
  <c r="L89" i="33"/>
  <c r="D93" i="33" s="1"/>
  <c r="AQ88" i="33"/>
  <c r="AP88" i="33"/>
  <c r="AM88" i="33"/>
  <c r="U89" i="33" s="1"/>
  <c r="D99" i="33" s="1"/>
  <c r="AK88" i="33"/>
  <c r="S89" i="33" s="1"/>
  <c r="F99" i="33" s="1"/>
  <c r="AC88" i="33"/>
  <c r="AW85" i="33"/>
  <c r="AV85" i="33"/>
  <c r="AX85" i="33" s="1"/>
  <c r="AQ85" i="33"/>
  <c r="AP85" i="33"/>
  <c r="AM85" i="33"/>
  <c r="AK85" i="33"/>
  <c r="R72" i="33" s="1"/>
  <c r="D80" i="33" s="1"/>
  <c r="AE85" i="33"/>
  <c r="AQ84" i="33"/>
  <c r="AP84" i="33"/>
  <c r="AQ83" i="33"/>
  <c r="AP83" i="33"/>
  <c r="AC83" i="33"/>
  <c r="AW82" i="33"/>
  <c r="AQ82" i="33"/>
  <c r="AV82" i="33" s="1"/>
  <c r="AX82" i="33" s="1"/>
  <c r="AP82" i="33"/>
  <c r="AE82" i="33"/>
  <c r="AC82" i="33"/>
  <c r="AQ81" i="33"/>
  <c r="AP81" i="33"/>
  <c r="AM81" i="33"/>
  <c r="O72" i="33" s="1"/>
  <c r="D78" i="33" s="1"/>
  <c r="AK81" i="33"/>
  <c r="M72" i="33" s="1"/>
  <c r="F78" i="33" s="1"/>
  <c r="AE81" i="33"/>
  <c r="AC81" i="33"/>
  <c r="AW80" i="33"/>
  <c r="AX80" i="33" s="1"/>
  <c r="AQ80" i="33"/>
  <c r="AP80" i="33"/>
  <c r="AV80" i="33" s="1"/>
  <c r="AM80" i="33"/>
  <c r="AK80" i="33"/>
  <c r="U80" i="33"/>
  <c r="P82" i="33" s="1"/>
  <c r="S80" i="33"/>
  <c r="R82" i="33" s="1"/>
  <c r="O80" i="33"/>
  <c r="AQ79" i="33"/>
  <c r="AP79" i="33"/>
  <c r="AW79" i="33" s="1"/>
  <c r="AM79" i="33"/>
  <c r="R78" i="33" s="1"/>
  <c r="M80" i="33" s="1"/>
  <c r="AK79" i="33"/>
  <c r="P78" i="33" s="1"/>
  <c r="AE74" i="33"/>
  <c r="AQ78" i="33"/>
  <c r="AP78" i="33"/>
  <c r="AW78" i="33" s="1"/>
  <c r="AM78" i="33"/>
  <c r="J72" i="33" s="1"/>
  <c r="F76" i="33" s="1"/>
  <c r="AK78" i="33"/>
  <c r="L72" i="33" s="1"/>
  <c r="D76" i="33" s="1"/>
  <c r="AE78" i="33"/>
  <c r="AC78" i="33"/>
  <c r="AW77" i="33"/>
  <c r="AV77" i="33"/>
  <c r="AX77" i="33" s="1"/>
  <c r="AQ77" i="33"/>
  <c r="AP77" i="33"/>
  <c r="AM77" i="33" s="1"/>
  <c r="U74" i="33" s="1"/>
  <c r="G82" i="33" s="1"/>
  <c r="AK77" i="33"/>
  <c r="S74" i="33" s="1"/>
  <c r="I82" i="33" s="1"/>
  <c r="AQ76" i="33"/>
  <c r="AP76" i="33"/>
  <c r="AV76" i="33" s="1"/>
  <c r="AM76" i="33"/>
  <c r="I72" i="33" s="1"/>
  <c r="D74" i="33" s="1"/>
  <c r="AK76" i="33"/>
  <c r="G72" i="33" s="1"/>
  <c r="F74" i="33" s="1"/>
  <c r="AE76" i="33"/>
  <c r="AC76" i="33"/>
  <c r="M76" i="33"/>
  <c r="L78" i="33" s="1"/>
  <c r="AQ75" i="33"/>
  <c r="AW75" i="33" s="1"/>
  <c r="AP75" i="33"/>
  <c r="AE75" i="33"/>
  <c r="AQ74" i="33"/>
  <c r="AM74" i="33" s="1"/>
  <c r="S78" i="33" s="1"/>
  <c r="O82" i="33" s="1"/>
  <c r="AP74" i="33"/>
  <c r="AK74" i="33" s="1"/>
  <c r="U78" i="33" s="1"/>
  <c r="M82" i="33" s="1"/>
  <c r="AC74" i="33"/>
  <c r="AW73" i="33"/>
  <c r="AQ73" i="33"/>
  <c r="AP73" i="33"/>
  <c r="AV73" i="33" s="1"/>
  <c r="AX73" i="33" s="1"/>
  <c r="AM73" i="33"/>
  <c r="O76" i="33" s="1"/>
  <c r="J78" i="33" s="1"/>
  <c r="AK73" i="33"/>
  <c r="AC73" i="33"/>
  <c r="AQ72" i="33"/>
  <c r="AP72" i="33"/>
  <c r="AK72" i="33" s="1"/>
  <c r="P74" i="33" s="1"/>
  <c r="I80" i="33" s="1"/>
  <c r="AM72" i="33"/>
  <c r="R74" i="33" s="1"/>
  <c r="G80" i="33" s="1"/>
  <c r="U72" i="33"/>
  <c r="D82" i="33" s="1"/>
  <c r="S72" i="33"/>
  <c r="F82" i="33" s="1"/>
  <c r="P72" i="33"/>
  <c r="F80" i="33" s="1"/>
  <c r="AQ71" i="33"/>
  <c r="AP71" i="33"/>
  <c r="AV71" i="33" s="1"/>
  <c r="AM71" i="33"/>
  <c r="AK71" i="33"/>
  <c r="AE71" i="33"/>
  <c r="AC71" i="33"/>
  <c r="AQ68" i="33"/>
  <c r="AP68" i="33"/>
  <c r="AK68" i="33" s="1"/>
  <c r="AM68" i="33"/>
  <c r="P55" i="33" s="1"/>
  <c r="F63" i="33" s="1"/>
  <c r="X63" i="33" s="1"/>
  <c r="AW67" i="33"/>
  <c r="AQ67" i="33"/>
  <c r="AV67" i="33" s="1"/>
  <c r="AX67" i="33" s="1"/>
  <c r="AP67" i="33"/>
  <c r="AE67" i="33"/>
  <c r="AC67" i="33"/>
  <c r="AX66" i="33"/>
  <c r="AW66" i="33"/>
  <c r="AV66" i="33"/>
  <c r="AQ66" i="33"/>
  <c r="AP66" i="33"/>
  <c r="AC66" i="33"/>
  <c r="AW65" i="33"/>
  <c r="AQ65" i="33"/>
  <c r="AP65" i="33"/>
  <c r="AV65" i="33" s="1"/>
  <c r="AX65" i="33" s="1"/>
  <c r="AM65" i="33"/>
  <c r="AK65" i="33"/>
  <c r="J57" i="33" s="1"/>
  <c r="I59" i="33" s="1"/>
  <c r="M65" i="33"/>
  <c r="AQ64" i="33"/>
  <c r="AP64" i="33"/>
  <c r="AQ63" i="33"/>
  <c r="AP63" i="33"/>
  <c r="AW63" i="33" s="1"/>
  <c r="AC63" i="33"/>
  <c r="J63" i="33"/>
  <c r="I63" i="33"/>
  <c r="AQ62" i="33"/>
  <c r="AP62" i="33"/>
  <c r="AW62" i="33" s="1"/>
  <c r="AM62" i="33"/>
  <c r="R61" i="33" s="1"/>
  <c r="M63" i="33" s="1"/>
  <c r="AK62" i="33"/>
  <c r="P61" i="33" s="1"/>
  <c r="O63" i="33" s="1"/>
  <c r="AC62" i="33"/>
  <c r="AE56" i="33"/>
  <c r="AW61" i="33"/>
  <c r="AQ61" i="33"/>
  <c r="AP61" i="33"/>
  <c r="AV61" i="33" s="1"/>
  <c r="AX61" i="33" s="1"/>
  <c r="AM61" i="33"/>
  <c r="AK61" i="33"/>
  <c r="L55" i="33" s="1"/>
  <c r="D59" i="33" s="1"/>
  <c r="AC61" i="33"/>
  <c r="AQ60" i="33"/>
  <c r="AP60" i="33"/>
  <c r="AK60" i="33" s="1"/>
  <c r="S57" i="33" s="1"/>
  <c r="I65" i="33" s="1"/>
  <c r="AC60" i="33"/>
  <c r="AE65" i="33"/>
  <c r="AQ59" i="33"/>
  <c r="AP59" i="33"/>
  <c r="AM59" i="33"/>
  <c r="I55" i="33" s="1"/>
  <c r="AK59" i="33"/>
  <c r="G55" i="33" s="1"/>
  <c r="AE59" i="33"/>
  <c r="AC59" i="33"/>
  <c r="AQ58" i="33"/>
  <c r="AP58" i="33"/>
  <c r="AW58" i="33" s="1"/>
  <c r="AM58" i="33"/>
  <c r="P59" i="33" s="1"/>
  <c r="L63" i="33" s="1"/>
  <c r="AK58" i="33"/>
  <c r="R59" i="33" s="1"/>
  <c r="AE58" i="33"/>
  <c r="AC65" i="33"/>
  <c r="AQ57" i="33"/>
  <c r="AP57" i="33"/>
  <c r="AW57" i="33" s="1"/>
  <c r="AM57" i="33"/>
  <c r="S61" i="33" s="1"/>
  <c r="O65" i="33" s="1"/>
  <c r="AK57" i="33"/>
  <c r="U61" i="33" s="1"/>
  <c r="AE57" i="33"/>
  <c r="P57" i="33"/>
  <c r="L57" i="33"/>
  <c r="G59" i="33" s="1"/>
  <c r="AQ56" i="33"/>
  <c r="AP56" i="33"/>
  <c r="AC56" i="33"/>
  <c r="AE61" i="33"/>
  <c r="AW55" i="33"/>
  <c r="AV55" i="33"/>
  <c r="AX55" i="33" s="1"/>
  <c r="AQ55" i="33"/>
  <c r="AP55" i="33"/>
  <c r="AM55" i="33" s="1"/>
  <c r="R57" i="33" s="1"/>
  <c r="G63" i="33" s="1"/>
  <c r="AK55" i="33"/>
  <c r="AC55" i="33"/>
  <c r="U55" i="33"/>
  <c r="D65" i="33" s="1"/>
  <c r="S55" i="33"/>
  <c r="F65" i="33" s="1"/>
  <c r="R55" i="33"/>
  <c r="D63" i="33" s="1"/>
  <c r="V63" i="33" s="1"/>
  <c r="J55" i="33"/>
  <c r="F59" i="33" s="1"/>
  <c r="AW54" i="33"/>
  <c r="AQ54" i="33"/>
  <c r="AP54" i="33"/>
  <c r="AM54" i="33"/>
  <c r="AK54" i="33"/>
  <c r="AE54" i="33"/>
  <c r="AC54" i="33"/>
  <c r="AQ51" i="33"/>
  <c r="AM51" i="33" s="1"/>
  <c r="P38" i="33" s="1"/>
  <c r="F46" i="33" s="1"/>
  <c r="AP51" i="33"/>
  <c r="AE51" i="33"/>
  <c r="AQ50" i="33"/>
  <c r="AP50" i="33"/>
  <c r="AM50" i="33"/>
  <c r="M40" i="33" s="1"/>
  <c r="AK50" i="33"/>
  <c r="O40" i="33" s="1"/>
  <c r="AE50" i="33"/>
  <c r="AQ49" i="33"/>
  <c r="AP49" i="33"/>
  <c r="AK49" i="33" s="1"/>
  <c r="S42" i="33" s="1"/>
  <c r="L48" i="33" s="1"/>
  <c r="AM49" i="33"/>
  <c r="U42" i="33" s="1"/>
  <c r="J48" i="33" s="1"/>
  <c r="AE49" i="33"/>
  <c r="AQ48" i="33"/>
  <c r="AP48" i="33"/>
  <c r="AM48" i="33"/>
  <c r="AK48" i="33"/>
  <c r="AE48" i="33"/>
  <c r="AC48" i="33"/>
  <c r="O48" i="33"/>
  <c r="AX47" i="33"/>
  <c r="AW47" i="33"/>
  <c r="AV47" i="33"/>
  <c r="AQ47" i="33"/>
  <c r="AP47" i="33"/>
  <c r="AC47" i="33"/>
  <c r="AC51" i="33"/>
  <c r="AQ46" i="33"/>
  <c r="AP46" i="33"/>
  <c r="AW46" i="33" s="1"/>
  <c r="AM46" i="33"/>
  <c r="S46" i="33" s="1"/>
  <c r="R48" i="33" s="1"/>
  <c r="AK46" i="33"/>
  <c r="AE46" i="33"/>
  <c r="U46" i="33"/>
  <c r="P48" i="33" s="1"/>
  <c r="AQ45" i="33"/>
  <c r="AP45" i="33"/>
  <c r="AM45" i="33"/>
  <c r="R44" i="33" s="1"/>
  <c r="M46" i="33" s="1"/>
  <c r="AK45" i="33"/>
  <c r="P44" i="33" s="1"/>
  <c r="O46" i="33" s="1"/>
  <c r="AE45" i="33"/>
  <c r="AC45" i="33"/>
  <c r="AW44" i="33"/>
  <c r="AX44" i="33" s="1"/>
  <c r="AQ44" i="33"/>
  <c r="AV44" i="33" s="1"/>
  <c r="AP44" i="33"/>
  <c r="S44" i="33"/>
  <c r="L44" i="33"/>
  <c r="J44" i="33"/>
  <c r="I44" i="33"/>
  <c r="G44" i="33"/>
  <c r="AQ43" i="33"/>
  <c r="AP43" i="33"/>
  <c r="AW43" i="33" s="1"/>
  <c r="AM43" i="33"/>
  <c r="U40" i="33" s="1"/>
  <c r="G48" i="33" s="1"/>
  <c r="AK43" i="33"/>
  <c r="AE43" i="33"/>
  <c r="AC43" i="33"/>
  <c r="AW42" i="33"/>
  <c r="AQ42" i="33"/>
  <c r="AP42" i="33"/>
  <c r="AV42" i="33" s="1"/>
  <c r="AX42" i="33" s="1"/>
  <c r="AM42" i="33"/>
  <c r="AK42" i="33"/>
  <c r="AC42" i="33"/>
  <c r="P42" i="33"/>
  <c r="L46" i="33" s="1"/>
  <c r="O42" i="33"/>
  <c r="M42" i="33"/>
  <c r="AQ41" i="33"/>
  <c r="AP41" i="33"/>
  <c r="AW41" i="33" s="1"/>
  <c r="AM41" i="33"/>
  <c r="AK41" i="33"/>
  <c r="R42" i="33" s="1"/>
  <c r="J46" i="33" s="1"/>
  <c r="AE41" i="33"/>
  <c r="AE42" i="33"/>
  <c r="AQ40" i="33"/>
  <c r="AP40" i="33"/>
  <c r="AW40" i="33" s="1"/>
  <c r="AM40" i="33"/>
  <c r="AK40" i="33"/>
  <c r="U44" i="33" s="1"/>
  <c r="M48" i="33" s="1"/>
  <c r="AC40" i="33"/>
  <c r="S40" i="33"/>
  <c r="I48" i="33" s="1"/>
  <c r="L40" i="33"/>
  <c r="G42" i="33" s="1"/>
  <c r="J40" i="33"/>
  <c r="I42" i="33" s="1"/>
  <c r="F40" i="33"/>
  <c r="X40" i="33" s="1"/>
  <c r="D40" i="33"/>
  <c r="AQ39" i="33"/>
  <c r="AM39" i="33" s="1"/>
  <c r="AP39" i="33"/>
  <c r="AK39" i="33" s="1"/>
  <c r="AE44" i="33"/>
  <c r="AQ38" i="33"/>
  <c r="AP38" i="33"/>
  <c r="AK38" i="33" s="1"/>
  <c r="P40" i="33" s="1"/>
  <c r="I46" i="33" s="1"/>
  <c r="AM38" i="33"/>
  <c r="R40" i="33" s="1"/>
  <c r="G46" i="33" s="1"/>
  <c r="AC38" i="33"/>
  <c r="I38" i="33"/>
  <c r="G38" i="33"/>
  <c r="AQ37" i="33"/>
  <c r="AP37" i="33"/>
  <c r="AE37" i="33"/>
  <c r="AC37" i="33"/>
  <c r="AQ34" i="33"/>
  <c r="AM34" i="33" s="1"/>
  <c r="P21" i="33" s="1"/>
  <c r="F29" i="33" s="1"/>
  <c r="AP34" i="33"/>
  <c r="AK34" i="33" s="1"/>
  <c r="R21" i="33" s="1"/>
  <c r="D29" i="33" s="1"/>
  <c r="AE34" i="33"/>
  <c r="AC34" i="33"/>
  <c r="AW33" i="33"/>
  <c r="AV33" i="33"/>
  <c r="AX33" i="33" s="1"/>
  <c r="AQ33" i="33"/>
  <c r="AP33" i="33"/>
  <c r="AM33" i="33"/>
  <c r="AK33" i="33"/>
  <c r="AQ32" i="33"/>
  <c r="AP32" i="33"/>
  <c r="AW32" i="33" s="1"/>
  <c r="AW31" i="33"/>
  <c r="AQ31" i="33"/>
  <c r="AV31" i="33" s="1"/>
  <c r="AX31" i="33" s="1"/>
  <c r="AP31" i="33"/>
  <c r="AM31" i="33"/>
  <c r="L23" i="33" s="1"/>
  <c r="AK31" i="33"/>
  <c r="J23" i="33" s="1"/>
  <c r="AC31" i="33"/>
  <c r="G31" i="33"/>
  <c r="AQ30" i="33"/>
  <c r="AP30" i="33"/>
  <c r="AM30" i="33"/>
  <c r="O21" i="33" s="1"/>
  <c r="D27" i="33" s="1"/>
  <c r="AK30" i="33"/>
  <c r="M21" i="33" s="1"/>
  <c r="F27" i="33" s="1"/>
  <c r="AW29" i="33"/>
  <c r="AQ29" i="33"/>
  <c r="AM29" i="33" s="1"/>
  <c r="S29" i="33" s="1"/>
  <c r="R31" i="33" s="1"/>
  <c r="AP29" i="33"/>
  <c r="AE29" i="33"/>
  <c r="G29" i="33"/>
  <c r="AQ28" i="33"/>
  <c r="AV28" i="33" s="1"/>
  <c r="AP28" i="33"/>
  <c r="AE28" i="33"/>
  <c r="AQ27" i="33"/>
  <c r="AP27" i="33"/>
  <c r="AE27" i="33"/>
  <c r="AQ26" i="33"/>
  <c r="AP26" i="33"/>
  <c r="AK26" i="33" s="1"/>
  <c r="S23" i="33" s="1"/>
  <c r="I31" i="33" s="1"/>
  <c r="AM26" i="33"/>
  <c r="AC26" i="33"/>
  <c r="AW25" i="33"/>
  <c r="AQ25" i="33"/>
  <c r="AV25" i="33" s="1"/>
  <c r="AX25" i="33" s="1"/>
  <c r="AP25" i="33"/>
  <c r="AC25" i="33"/>
  <c r="I25" i="33"/>
  <c r="G25" i="33"/>
  <c r="AQ24" i="33"/>
  <c r="AP24" i="33"/>
  <c r="AV24" i="33" s="1"/>
  <c r="AC24" i="33"/>
  <c r="AE25" i="33"/>
  <c r="AW23" i="33"/>
  <c r="AQ23" i="33"/>
  <c r="AP23" i="33"/>
  <c r="AV23" i="33" s="1"/>
  <c r="AX23" i="33" s="1"/>
  <c r="AM23" i="33"/>
  <c r="S27" i="33" s="1"/>
  <c r="O31" i="33" s="1"/>
  <c r="AK23" i="33"/>
  <c r="U27" i="33" s="1"/>
  <c r="M31" i="33" s="1"/>
  <c r="AE23" i="33"/>
  <c r="AC23" i="33"/>
  <c r="U23" i="33"/>
  <c r="O23" i="33"/>
  <c r="G27" i="33" s="1"/>
  <c r="M23" i="33"/>
  <c r="I27" i="33" s="1"/>
  <c r="AQ22" i="33"/>
  <c r="AP22" i="33"/>
  <c r="AW22" i="33" s="1"/>
  <c r="AM22" i="33"/>
  <c r="O25" i="33" s="1"/>
  <c r="J27" i="33" s="1"/>
  <c r="AK22" i="33"/>
  <c r="M25" i="33" s="1"/>
  <c r="L27" i="33" s="1"/>
  <c r="AQ21" i="33"/>
  <c r="AP21" i="33"/>
  <c r="AM21" i="33"/>
  <c r="R23" i="33" s="1"/>
  <c r="AE21" i="33"/>
  <c r="AC21" i="33"/>
  <c r="AQ20" i="33"/>
  <c r="AP20" i="33"/>
  <c r="AM20" i="33"/>
  <c r="U21" i="33" s="1"/>
  <c r="D31" i="33" s="1"/>
  <c r="AK20" i="33"/>
  <c r="S21" i="33" s="1"/>
  <c r="F31" i="33" s="1"/>
  <c r="AV17" i="33"/>
  <c r="AQ17" i="33"/>
  <c r="AM17" i="33" s="1"/>
  <c r="AP17" i="33"/>
  <c r="AK17" i="33" s="1"/>
  <c r="AC17" i="33"/>
  <c r="AQ16" i="33"/>
  <c r="AP16" i="33"/>
  <c r="AM16" i="33"/>
  <c r="AQ15" i="33"/>
  <c r="AP15" i="33"/>
  <c r="AE15" i="33"/>
  <c r="AQ14" i="33"/>
  <c r="AP14" i="33"/>
  <c r="AM14" i="33"/>
  <c r="AK14" i="33"/>
  <c r="AE14" i="33"/>
  <c r="D14" i="33"/>
  <c r="AW13" i="33"/>
  <c r="AQ13" i="33"/>
  <c r="AP13" i="33"/>
  <c r="AV13" i="33" s="1"/>
  <c r="AX13" i="33" s="1"/>
  <c r="AM13" i="33"/>
  <c r="AK13" i="33"/>
  <c r="AE13" i="33"/>
  <c r="AE11" i="33"/>
  <c r="AV12" i="33"/>
  <c r="AQ12" i="33"/>
  <c r="AP12" i="33"/>
  <c r="AM12" i="33"/>
  <c r="S12" i="33" s="1"/>
  <c r="R14" i="33" s="1"/>
  <c r="AK12" i="33"/>
  <c r="U12" i="33" s="1"/>
  <c r="P14" i="33" s="1"/>
  <c r="AE12" i="33"/>
  <c r="AC12" i="33"/>
  <c r="D12" i="33"/>
  <c r="AQ11" i="33"/>
  <c r="AP11" i="33"/>
  <c r="AV11" i="33" s="1"/>
  <c r="AM11" i="33"/>
  <c r="R10" i="33" s="1"/>
  <c r="M12" i="33" s="1"/>
  <c r="AK11" i="33"/>
  <c r="P10" i="33" s="1"/>
  <c r="O12" i="33" s="1"/>
  <c r="AE6" i="33"/>
  <c r="AQ10" i="33"/>
  <c r="AP10" i="33"/>
  <c r="AM10" i="33" s="1"/>
  <c r="J4" i="33" s="1"/>
  <c r="F8" i="33" s="1"/>
  <c r="AC10" i="33"/>
  <c r="L10" i="33"/>
  <c r="J10" i="33"/>
  <c r="AW9" i="33"/>
  <c r="AV9" i="33"/>
  <c r="AX9" i="33" s="1"/>
  <c r="AQ9" i="33"/>
  <c r="AK9" i="33" s="1"/>
  <c r="AP9" i="33"/>
  <c r="AM9" i="33" s="1"/>
  <c r="AE9" i="33"/>
  <c r="AC15" i="33"/>
  <c r="AQ8" i="33"/>
  <c r="AP8" i="33"/>
  <c r="AW8" i="33" s="1"/>
  <c r="AM8" i="33"/>
  <c r="I4" i="33" s="1"/>
  <c r="D6" i="33" s="1"/>
  <c r="AK8" i="33"/>
  <c r="G4" i="33" s="1"/>
  <c r="O8" i="33"/>
  <c r="AQ7" i="33"/>
  <c r="AP7" i="33"/>
  <c r="AM7" i="33"/>
  <c r="P8" i="33" s="1"/>
  <c r="L12" i="33" s="1"/>
  <c r="AK7" i="33"/>
  <c r="R8" i="33" s="1"/>
  <c r="J12" i="33" s="1"/>
  <c r="AE7" i="33"/>
  <c r="AC7" i="33"/>
  <c r="AW6" i="33"/>
  <c r="AV6" i="33"/>
  <c r="AX6" i="33" s="1"/>
  <c r="AQ6" i="33"/>
  <c r="AP6" i="33"/>
  <c r="U6" i="33"/>
  <c r="G14" i="33" s="1"/>
  <c r="S6" i="33"/>
  <c r="I14" i="33" s="1"/>
  <c r="P6" i="33"/>
  <c r="I12" i="33" s="1"/>
  <c r="M6" i="33"/>
  <c r="I10" i="33" s="1"/>
  <c r="L6" i="33"/>
  <c r="G8" i="33" s="1"/>
  <c r="J6" i="33"/>
  <c r="F6" i="33"/>
  <c r="AQ5" i="33"/>
  <c r="AP5" i="33"/>
  <c r="AW5" i="33" s="1"/>
  <c r="AM5" i="33"/>
  <c r="AK5" i="33"/>
  <c r="M8" i="33" s="1"/>
  <c r="AE5" i="33"/>
  <c r="AC5" i="33"/>
  <c r="AW4" i="33"/>
  <c r="AQ4" i="33"/>
  <c r="AP4" i="33"/>
  <c r="AV4" i="33" s="1"/>
  <c r="AX4" i="33" s="1"/>
  <c r="AM4" i="33"/>
  <c r="R6" i="33" s="1"/>
  <c r="G12" i="33" s="1"/>
  <c r="AK4" i="33"/>
  <c r="AE4" i="33"/>
  <c r="U4" i="33"/>
  <c r="R4" i="33"/>
  <c r="P4" i="33"/>
  <c r="F12" i="33" s="1"/>
  <c r="O4" i="33"/>
  <c r="D10" i="33" s="1"/>
  <c r="M4" i="33"/>
  <c r="F10" i="33" s="1"/>
  <c r="AW3" i="33"/>
  <c r="AQ3" i="33"/>
  <c r="AP3" i="33"/>
  <c r="AM3" i="33"/>
  <c r="AK3" i="33"/>
  <c r="S4" i="33" s="1"/>
  <c r="F14" i="33" s="1"/>
  <c r="AE3" i="33"/>
  <c r="AX24" i="33" l="1"/>
  <c r="V82" i="33"/>
  <c r="X12" i="33"/>
  <c r="X27" i="33"/>
  <c r="AM84" i="33"/>
  <c r="M74" i="33" s="1"/>
  <c r="I78" i="33" s="1"/>
  <c r="AK84" i="33"/>
  <c r="O74" i="33" s="1"/>
  <c r="G78" i="33" s="1"/>
  <c r="AV32" i="33"/>
  <c r="AX32" i="33" s="1"/>
  <c r="X46" i="33"/>
  <c r="V91" i="33"/>
  <c r="AV51" i="33"/>
  <c r="X6" i="33"/>
  <c r="AW100" i="33"/>
  <c r="AM100" i="33"/>
  <c r="U93" i="33" s="1"/>
  <c r="J99" i="33" s="1"/>
  <c r="AK100" i="33"/>
  <c r="S93" i="33" s="1"/>
  <c r="L99" i="33" s="1"/>
  <c r="X99" i="33" s="1"/>
  <c r="AW11" i="33"/>
  <c r="AX11" i="33" s="1"/>
  <c r="V27" i="33"/>
  <c r="X78" i="33"/>
  <c r="AM15" i="33"/>
  <c r="U8" i="33" s="1"/>
  <c r="J14" i="33" s="1"/>
  <c r="Y14" i="33" s="1"/>
  <c r="AK15" i="33"/>
  <c r="S8" i="33" s="1"/>
  <c r="L14" i="33" s="1"/>
  <c r="X14" i="33" s="1"/>
  <c r="AM37" i="33"/>
  <c r="U38" i="33" s="1"/>
  <c r="D48" i="33" s="1"/>
  <c r="AK37" i="33"/>
  <c r="S38" i="33" s="1"/>
  <c r="F48" i="33" s="1"/>
  <c r="X48" i="33" s="1"/>
  <c r="Y78" i="33"/>
  <c r="V78" i="33"/>
  <c r="V72" i="33"/>
  <c r="AW88" i="33"/>
  <c r="V31" i="33"/>
  <c r="Y40" i="33"/>
  <c r="V40" i="33"/>
  <c r="Y72" i="33"/>
  <c r="AK16" i="33"/>
  <c r="O6" i="33" s="1"/>
  <c r="G10" i="33" s="1"/>
  <c r="AV16" i="33"/>
  <c r="AW16" i="33"/>
  <c r="AW74" i="33"/>
  <c r="Y80" i="33"/>
  <c r="AK27" i="33"/>
  <c r="L21" i="33" s="1"/>
  <c r="D25" i="33" s="1"/>
  <c r="AV27" i="33"/>
  <c r="AW27" i="33"/>
  <c r="AE16" i="33"/>
  <c r="AC4" i="33"/>
  <c r="AC9" i="33"/>
  <c r="AW60" i="33"/>
  <c r="AW38" i="33"/>
  <c r="Y12" i="33"/>
  <c r="AV49" i="33"/>
  <c r="AW83" i="33"/>
  <c r="AV83" i="33"/>
  <c r="AX83" i="33" s="1"/>
  <c r="AM83" i="33"/>
  <c r="U76" i="33" s="1"/>
  <c r="J82" i="33" s="1"/>
  <c r="AK83" i="33"/>
  <c r="S76" i="33" s="1"/>
  <c r="L82" i="33" s="1"/>
  <c r="Y82" i="33" s="1"/>
  <c r="AV100" i="33"/>
  <c r="AX100" i="33" s="1"/>
  <c r="AV20" i="33"/>
  <c r="AX20" i="33" s="1"/>
  <c r="AW49" i="33"/>
  <c r="V89" i="33"/>
  <c r="Y89" i="33"/>
  <c r="AW20" i="33"/>
  <c r="F57" i="33"/>
  <c r="AV37" i="33"/>
  <c r="D57" i="33"/>
  <c r="AW93" i="33"/>
  <c r="AV93" i="33"/>
  <c r="AX93" i="33" s="1"/>
  <c r="AW15" i="33"/>
  <c r="X72" i="33"/>
  <c r="AV84" i="33"/>
  <c r="AW84" i="33"/>
  <c r="Y93" i="33"/>
  <c r="V93" i="33"/>
  <c r="AM56" i="33"/>
  <c r="O59" i="33" s="1"/>
  <c r="AK56" i="33"/>
  <c r="M59" i="33" s="1"/>
  <c r="AV74" i="33"/>
  <c r="AE8" i="33"/>
  <c r="Y10" i="33"/>
  <c r="V4" i="33"/>
  <c r="AW12" i="33"/>
  <c r="AX12" i="33" s="1"/>
  <c r="AW21" i="33"/>
  <c r="AV21" i="33"/>
  <c r="AX21" i="33" s="1"/>
  <c r="AK21" i="33"/>
  <c r="P23" i="33" s="1"/>
  <c r="I29" i="33" s="1"/>
  <c r="Y29" i="33" s="1"/>
  <c r="AE39" i="33"/>
  <c r="AE40" i="33"/>
  <c r="AE47" i="33"/>
  <c r="AC50" i="33"/>
  <c r="AV56" i="33"/>
  <c r="Y97" i="33"/>
  <c r="Y95" i="33"/>
  <c r="V95" i="33"/>
  <c r="AW51" i="33"/>
  <c r="AV60" i="33"/>
  <c r="AX60" i="33" s="1"/>
  <c r="AV38" i="33"/>
  <c r="AX38" i="33" s="1"/>
  <c r="AX71" i="33"/>
  <c r="AE72" i="33"/>
  <c r="AC75" i="33"/>
  <c r="AE80" i="33"/>
  <c r="AC85" i="33"/>
  <c r="AE79" i="33"/>
  <c r="I8" i="33"/>
  <c r="V6" i="33"/>
  <c r="AC27" i="33"/>
  <c r="AE24" i="33"/>
  <c r="AC22" i="33"/>
  <c r="AC32" i="33"/>
  <c r="X10" i="33"/>
  <c r="AK24" i="33"/>
  <c r="R25" i="33" s="1"/>
  <c r="J29" i="33" s="1"/>
  <c r="V29" i="33" s="1"/>
  <c r="AM24" i="33"/>
  <c r="P25" i="33" s="1"/>
  <c r="L29" i="33" s="1"/>
  <c r="AM32" i="33"/>
  <c r="U25" i="33" s="1"/>
  <c r="J31" i="33" s="1"/>
  <c r="Y31" i="33" s="1"/>
  <c r="AK32" i="33"/>
  <c r="S25" i="33" s="1"/>
  <c r="L31" i="33" s="1"/>
  <c r="X31" i="33" s="1"/>
  <c r="AW81" i="33"/>
  <c r="AV81" i="33"/>
  <c r="AX81" i="33" s="1"/>
  <c r="AV88" i="33"/>
  <c r="AX88" i="33" s="1"/>
  <c r="V12" i="33"/>
  <c r="AV15" i="33"/>
  <c r="AW24" i="33"/>
  <c r="AW37" i="33"/>
  <c r="Y6" i="33"/>
  <c r="AC14" i="33"/>
  <c r="AM27" i="33"/>
  <c r="J21" i="33" s="1"/>
  <c r="F25" i="33" s="1"/>
  <c r="X25" i="33" s="1"/>
  <c r="AE31" i="33"/>
  <c r="AK51" i="33"/>
  <c r="R38" i="33" s="1"/>
  <c r="D46" i="33" s="1"/>
  <c r="AW56" i="33"/>
  <c r="AM60" i="33"/>
  <c r="U57" i="33" s="1"/>
  <c r="G65" i="33" s="1"/>
  <c r="Y65" i="33" s="1"/>
  <c r="AE66" i="33"/>
  <c r="AE60" i="33"/>
  <c r="AC57" i="33"/>
  <c r="AV78" i="33"/>
  <c r="AX78" i="33" s="1"/>
  <c r="AV96" i="33"/>
  <c r="AX96" i="33" s="1"/>
  <c r="AV22" i="33"/>
  <c r="AX22" i="33" s="1"/>
  <c r="AC39" i="33"/>
  <c r="AC49" i="33"/>
  <c r="AC44" i="33"/>
  <c r="AW59" i="33"/>
  <c r="AV59" i="33"/>
  <c r="AX59" i="33" s="1"/>
  <c r="AW101" i="33"/>
  <c r="AX101" i="33" s="1"/>
  <c r="V10" i="33"/>
  <c r="AW14" i="33"/>
  <c r="AV14" i="33"/>
  <c r="AX14" i="33" s="1"/>
  <c r="X38" i="33"/>
  <c r="AW72" i="33"/>
  <c r="AV75" i="33"/>
  <c r="AX75" i="33" s="1"/>
  <c r="AE26" i="33"/>
  <c r="AC29" i="33"/>
  <c r="AV58" i="33"/>
  <c r="AX58" i="33" s="1"/>
  <c r="AV62" i="33"/>
  <c r="AX62" i="33" s="1"/>
  <c r="AK67" i="33"/>
  <c r="O57" i="33" s="1"/>
  <c r="G61" i="33" s="1"/>
  <c r="AW76" i="33"/>
  <c r="AX76" i="33" s="1"/>
  <c r="X93" i="33"/>
  <c r="AK10" i="33"/>
  <c r="L4" i="33" s="1"/>
  <c r="AE30" i="33"/>
  <c r="AE22" i="33"/>
  <c r="AC33" i="33"/>
  <c r="AV39" i="33"/>
  <c r="AX39" i="33" s="1"/>
  <c r="AV40" i="33"/>
  <c r="AX40" i="33" s="1"/>
  <c r="AM67" i="33"/>
  <c r="M57" i="33" s="1"/>
  <c r="I61" i="33" s="1"/>
  <c r="AV91" i="33"/>
  <c r="AC90" i="33"/>
  <c r="AE92" i="33"/>
  <c r="AC100" i="33"/>
  <c r="AW7" i="33"/>
  <c r="AV7" i="33"/>
  <c r="AX7" i="33" s="1"/>
  <c r="AW30" i="33"/>
  <c r="AV30" i="33"/>
  <c r="AX30" i="33" s="1"/>
  <c r="AW45" i="33"/>
  <c r="AV45" i="33"/>
  <c r="AX45" i="33" s="1"/>
  <c r="AC8" i="33"/>
  <c r="AC13" i="33"/>
  <c r="AE17" i="33"/>
  <c r="Y38" i="33"/>
  <c r="V38" i="33"/>
  <c r="AW71" i="33"/>
  <c r="AV72" i="33"/>
  <c r="AX72" i="33" s="1"/>
  <c r="AE10" i="33"/>
  <c r="AV48" i="33"/>
  <c r="AW48" i="33"/>
  <c r="AC80" i="33"/>
  <c r="AE77" i="33"/>
  <c r="AM25" i="33"/>
  <c r="I21" i="33" s="1"/>
  <c r="AK25" i="33"/>
  <c r="G21" i="33" s="1"/>
  <c r="AC28" i="33"/>
  <c r="AK29" i="33"/>
  <c r="U29" i="33" s="1"/>
  <c r="P31" i="33" s="1"/>
  <c r="AE32" i="33"/>
  <c r="AW39" i="33"/>
  <c r="AM47" i="33"/>
  <c r="O38" i="33" s="1"/>
  <c r="D44" i="33" s="1"/>
  <c r="AK47" i="33"/>
  <c r="M38" i="33" s="1"/>
  <c r="F44" i="33" s="1"/>
  <c r="X44" i="33" s="1"/>
  <c r="AE83" i="33"/>
  <c r="AW91" i="33"/>
  <c r="AM94" i="33"/>
  <c r="U91" i="33" s="1"/>
  <c r="G99" i="33" s="1"/>
  <c r="Y99" i="33" s="1"/>
  <c r="AK94" i="33"/>
  <c r="S91" i="33" s="1"/>
  <c r="I99" i="33" s="1"/>
  <c r="AW94" i="33"/>
  <c r="AV94" i="33"/>
  <c r="AX94" i="33" s="1"/>
  <c r="V97" i="33"/>
  <c r="AM63" i="33"/>
  <c r="S63" i="33" s="1"/>
  <c r="R65" i="33" s="1"/>
  <c r="AK63" i="33"/>
  <c r="U63" i="33" s="1"/>
  <c r="P65" i="33" s="1"/>
  <c r="AE73" i="33"/>
  <c r="AC84" i="33"/>
  <c r="AV63" i="33"/>
  <c r="AX63" i="33" s="1"/>
  <c r="AC79" i="33"/>
  <c r="AW10" i="33"/>
  <c r="AV10" i="33"/>
  <c r="AX10" i="33" s="1"/>
  <c r="AX17" i="33"/>
  <c r="AW64" i="33"/>
  <c r="AV64" i="33"/>
  <c r="AX64" i="33" s="1"/>
  <c r="AM64" i="33"/>
  <c r="O55" i="33" s="1"/>
  <c r="D61" i="33" s="1"/>
  <c r="AK64" i="33"/>
  <c r="M55" i="33" s="1"/>
  <c r="F61" i="33" s="1"/>
  <c r="AC3" i="33"/>
  <c r="AE20" i="33"/>
  <c r="AV29" i="33"/>
  <c r="AX29" i="33" s="1"/>
  <c r="AW34" i="33"/>
  <c r="AV34" i="33"/>
  <c r="AX34" i="33" s="1"/>
  <c r="AE38" i="33"/>
  <c r="AC41" i="33"/>
  <c r="AE68" i="33"/>
  <c r="AC64" i="33"/>
  <c r="AC58" i="33"/>
  <c r="AC68" i="33"/>
  <c r="AE63" i="33"/>
  <c r="AW50" i="33"/>
  <c r="AV50" i="33"/>
  <c r="AX50" i="33" s="1"/>
  <c r="AV97" i="33"/>
  <c r="AW97" i="33"/>
  <c r="AE55" i="33"/>
  <c r="AE101" i="33"/>
  <c r="AC94" i="33"/>
  <c r="AC77" i="33"/>
  <c r="AC72" i="33"/>
  <c r="AC6" i="33"/>
  <c r="AC20" i="33"/>
  <c r="AC30" i="33"/>
  <c r="AE33" i="33"/>
  <c r="AV43" i="33"/>
  <c r="AX43" i="33" s="1"/>
  <c r="AM44" i="33"/>
  <c r="J38" i="33" s="1"/>
  <c r="F42" i="33" s="1"/>
  <c r="X42" i="33" s="1"/>
  <c r="AK44" i="33"/>
  <c r="L38" i="33" s="1"/>
  <c r="D42" i="33" s="1"/>
  <c r="AV46" i="33"/>
  <c r="AX46" i="33" s="1"/>
  <c r="AV57" i="33"/>
  <c r="AX57" i="33" s="1"/>
  <c r="AE64" i="33"/>
  <c r="AM66" i="33"/>
  <c r="U59" i="33" s="1"/>
  <c r="J65" i="33" s="1"/>
  <c r="AK66" i="33"/>
  <c r="S59" i="33" s="1"/>
  <c r="L65" i="33" s="1"/>
  <c r="X65" i="33" s="1"/>
  <c r="AV68" i="33"/>
  <c r="AX68" i="33" s="1"/>
  <c r="AV79" i="33"/>
  <c r="AX79" i="33" s="1"/>
  <c r="AM82" i="33"/>
  <c r="L74" i="33" s="1"/>
  <c r="G76" i="33" s="1"/>
  <c r="Y76" i="33" s="1"/>
  <c r="AK82" i="33"/>
  <c r="J74" i="33" s="1"/>
  <c r="I76" i="33" s="1"/>
  <c r="X76" i="33" s="1"/>
  <c r="AE84" i="33"/>
  <c r="AE94" i="33"/>
  <c r="AC91" i="33"/>
  <c r="AM28" i="33"/>
  <c r="R27" i="33" s="1"/>
  <c r="M29" i="33" s="1"/>
  <c r="AK28" i="33"/>
  <c r="P27" i="33" s="1"/>
  <c r="O29" i="33" s="1"/>
  <c r="AV5" i="33"/>
  <c r="AX5" i="33" s="1"/>
  <c r="AM6" i="33"/>
  <c r="S10" i="33" s="1"/>
  <c r="O14" i="33" s="1"/>
  <c r="AK6" i="33"/>
  <c r="U10" i="33" s="1"/>
  <c r="M14" i="33" s="1"/>
  <c r="AV8" i="33"/>
  <c r="AX8" i="33" s="1"/>
  <c r="AW28" i="33"/>
  <c r="AX28" i="33" s="1"/>
  <c r="AV41" i="33"/>
  <c r="AX41" i="33" s="1"/>
  <c r="AW68" i="33"/>
  <c r="AW102" i="33"/>
  <c r="AV102" i="33"/>
  <c r="AX102" i="33" s="1"/>
  <c r="AV3" i="33"/>
  <c r="AX3" i="33" s="1"/>
  <c r="AW17" i="33"/>
  <c r="AW26" i="33"/>
  <c r="AV26" i="33"/>
  <c r="AX26" i="33" s="1"/>
  <c r="AE62" i="33"/>
  <c r="AM75" i="33"/>
  <c r="P76" i="33" s="1"/>
  <c r="L80" i="33" s="1"/>
  <c r="X80" i="33" s="1"/>
  <c r="AK75" i="33"/>
  <c r="R76" i="33" s="1"/>
  <c r="J80" i="33" s="1"/>
  <c r="V80" i="33" s="1"/>
  <c r="AE88" i="33"/>
  <c r="AE93" i="33"/>
  <c r="AC16" i="33"/>
  <c r="AC11" i="33"/>
  <c r="AC101" i="33"/>
  <c r="AC46" i="33"/>
  <c r="AV54" i="33"/>
  <c r="AX54" i="33" s="1"/>
  <c r="AY4" i="33"/>
  <c r="AY12" i="33"/>
  <c r="Y63" i="33" l="1"/>
  <c r="AX51" i="33"/>
  <c r="Y42" i="33"/>
  <c r="V42" i="33"/>
  <c r="X74" i="33"/>
  <c r="AX49" i="33"/>
  <c r="Y91" i="33"/>
  <c r="V14" i="33"/>
  <c r="AX56" i="33"/>
  <c r="X57" i="33"/>
  <c r="V99" i="33"/>
  <c r="X82" i="33"/>
  <c r="AX27" i="33"/>
  <c r="X29" i="33"/>
  <c r="AX97" i="33"/>
  <c r="AX48" i="33"/>
  <c r="Y57" i="33"/>
  <c r="V57" i="33"/>
  <c r="AX37" i="33"/>
  <c r="V55" i="33"/>
  <c r="F23" i="33"/>
  <c r="X23" i="33" s="1"/>
  <c r="Y21" i="33"/>
  <c r="V21" i="33"/>
  <c r="AX84" i="33"/>
  <c r="V25" i="33"/>
  <c r="Y25" i="33"/>
  <c r="V65" i="33"/>
  <c r="D23" i="33"/>
  <c r="X21" i="33"/>
  <c r="V74" i="33"/>
  <c r="X8" i="33"/>
  <c r="Y74" i="33"/>
  <c r="AX74" i="33"/>
  <c r="X55" i="33"/>
  <c r="Y27" i="33"/>
  <c r="Y44" i="33"/>
  <c r="V44" i="33"/>
  <c r="AX15" i="33"/>
  <c r="L61" i="33"/>
  <c r="X61" i="33" s="1"/>
  <c r="V59" i="33"/>
  <c r="Y59" i="33"/>
  <c r="Y55" i="33"/>
  <c r="V76" i="33"/>
  <c r="Y46" i="33"/>
  <c r="V46" i="33"/>
  <c r="D8" i="33"/>
  <c r="X4" i="33"/>
  <c r="Y4" i="33"/>
  <c r="AX16" i="33"/>
  <c r="AX91" i="33"/>
  <c r="J61" i="33"/>
  <c r="Y61" i="33" s="1"/>
  <c r="X59" i="33"/>
  <c r="V48" i="33"/>
  <c r="Y48" i="33"/>
  <c r="AY97" i="33"/>
  <c r="AY55" i="33"/>
  <c r="AY93" i="33"/>
  <c r="AY80" i="33"/>
  <c r="AY74" i="33"/>
  <c r="AY6" i="33"/>
  <c r="AY8" i="33"/>
  <c r="AY91" i="33"/>
  <c r="AY38" i="33"/>
  <c r="AY61" i="33"/>
  <c r="AY46" i="33"/>
  <c r="AY31" i="33"/>
  <c r="AY76" i="33"/>
  <c r="AY48" i="33"/>
  <c r="AY95" i="33"/>
  <c r="AY44" i="33"/>
  <c r="AY63" i="33"/>
  <c r="AY99" i="33"/>
  <c r="AY57" i="33"/>
  <c r="AY72" i="33"/>
  <c r="AY82" i="33"/>
  <c r="AY29" i="33"/>
  <c r="AY59" i="33"/>
  <c r="AY65" i="33"/>
  <c r="AY40" i="33"/>
  <c r="AY78" i="33"/>
  <c r="AY23" i="33"/>
  <c r="AY42" i="33"/>
  <c r="AY21" i="33"/>
  <c r="AY14" i="33"/>
  <c r="AY89" i="33"/>
  <c r="AY27" i="33"/>
  <c r="AY10" i="33"/>
  <c r="AY25" i="33"/>
  <c r="V23" i="33" l="1"/>
  <c r="Y23" i="33"/>
  <c r="V61" i="33"/>
  <c r="Y8" i="33"/>
  <c r="AU3" i="33" s="1"/>
  <c r="V8" i="33"/>
  <c r="H368" i="1" l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J7" i="22" l="1"/>
  <c r="L7" i="22"/>
  <c r="C2" i="4" l="1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33" i="21"/>
  <c r="O11" i="22" s="1"/>
  <c r="C32" i="21"/>
  <c r="C31" i="21"/>
  <c r="C30" i="21"/>
  <c r="C29" i="21"/>
  <c r="C28" i="21"/>
  <c r="C27" i="21"/>
  <c r="C26" i="21"/>
  <c r="C25" i="21"/>
  <c r="C24" i="21"/>
  <c r="C23" i="21"/>
  <c r="C22" i="21"/>
  <c r="C21" i="21"/>
  <c r="C20" i="21"/>
  <c r="C19" i="21"/>
  <c r="C18" i="21"/>
  <c r="C17" i="21"/>
  <c r="C16" i="21"/>
  <c r="C15" i="21"/>
  <c r="C14" i="21"/>
  <c r="C13" i="21"/>
  <c r="C12" i="21"/>
  <c r="C11" i="21"/>
  <c r="C10" i="21"/>
  <c r="C9" i="21"/>
  <c r="C8" i="21"/>
  <c r="C7" i="21"/>
  <c r="C6" i="21"/>
  <c r="C5" i="21"/>
  <c r="C4" i="21"/>
  <c r="C3" i="21"/>
  <c r="C2" i="21"/>
  <c r="B295" i="2"/>
  <c r="B253" i="2"/>
  <c r="B211" i="2"/>
  <c r="B85" i="2"/>
  <c r="AT292" i="2"/>
  <c r="AT290" i="2"/>
  <c r="AT288" i="2"/>
  <c r="AT286" i="2"/>
  <c r="AT282" i="2"/>
  <c r="AT280" i="2"/>
  <c r="AT278" i="2"/>
  <c r="AT276" i="2"/>
  <c r="AT272" i="2"/>
  <c r="AT270" i="2"/>
  <c r="AT268" i="2"/>
  <c r="AT266" i="2"/>
  <c r="AT262" i="2"/>
  <c r="AT260" i="2"/>
  <c r="AT258" i="2"/>
  <c r="AT256" i="2"/>
  <c r="AT250" i="2"/>
  <c r="AT248" i="2"/>
  <c r="AT246" i="2"/>
  <c r="AT244" i="2"/>
  <c r="AT240" i="2"/>
  <c r="AT238" i="2"/>
  <c r="AT236" i="2"/>
  <c r="AT234" i="2"/>
  <c r="AT230" i="2"/>
  <c r="AT228" i="2"/>
  <c r="AT226" i="2"/>
  <c r="AT224" i="2"/>
  <c r="AT220" i="2"/>
  <c r="AT218" i="2"/>
  <c r="AT216" i="2"/>
  <c r="AT214" i="2"/>
  <c r="AT208" i="2"/>
  <c r="AT206" i="2"/>
  <c r="AT204" i="2"/>
  <c r="AT202" i="2"/>
  <c r="AT198" i="2"/>
  <c r="AT196" i="2"/>
  <c r="AT194" i="2"/>
  <c r="AT192" i="2"/>
  <c r="AT188" i="2"/>
  <c r="AT186" i="2"/>
  <c r="AT184" i="2"/>
  <c r="AT182" i="2"/>
  <c r="AT178" i="2"/>
  <c r="AT176" i="2"/>
  <c r="AT174" i="2"/>
  <c r="AT172" i="2"/>
  <c r="AT166" i="2"/>
  <c r="AT164" i="2"/>
  <c r="AT162" i="2"/>
  <c r="AT160" i="2"/>
  <c r="AT156" i="2"/>
  <c r="AT154" i="2"/>
  <c r="AT152" i="2"/>
  <c r="AT150" i="2"/>
  <c r="AT146" i="2"/>
  <c r="AT144" i="2"/>
  <c r="AT142" i="2"/>
  <c r="AT140" i="2"/>
  <c r="AT136" i="2"/>
  <c r="AT134" i="2"/>
  <c r="AT132" i="2"/>
  <c r="AT130" i="2"/>
  <c r="AT124" i="2"/>
  <c r="AT122" i="2"/>
  <c r="AT120" i="2"/>
  <c r="AT118" i="2"/>
  <c r="AT114" i="2"/>
  <c r="AT112" i="2"/>
  <c r="AT110" i="2"/>
  <c r="AT108" i="2"/>
  <c r="AT104" i="2"/>
  <c r="AT102" i="2"/>
  <c r="AT100" i="2"/>
  <c r="AT98" i="2"/>
  <c r="AT94" i="2"/>
  <c r="AT92" i="2"/>
  <c r="AT90" i="2"/>
  <c r="AT88" i="2"/>
  <c r="AT82" i="2"/>
  <c r="AT80" i="2"/>
  <c r="AT78" i="2"/>
  <c r="AT76" i="2"/>
  <c r="AT72" i="2"/>
  <c r="AT70" i="2"/>
  <c r="AT68" i="2"/>
  <c r="AT66" i="2"/>
  <c r="AT62" i="2"/>
  <c r="AT60" i="2"/>
  <c r="AT58" i="2"/>
  <c r="AT56" i="2"/>
  <c r="AT52" i="2"/>
  <c r="AT50" i="2"/>
  <c r="AT48" i="2"/>
  <c r="AT46" i="2"/>
  <c r="AT40" i="2"/>
  <c r="AT38" i="2"/>
  <c r="AT36" i="2"/>
  <c r="AT34" i="2"/>
  <c r="AT30" i="2"/>
  <c r="AT28" i="2"/>
  <c r="AT26" i="2"/>
  <c r="AT24" i="2"/>
  <c r="AT20" i="2"/>
  <c r="AT18" i="2"/>
  <c r="AT16" i="2"/>
  <c r="AT14" i="2"/>
  <c r="AT10" i="2"/>
  <c r="AT8" i="2"/>
  <c r="AT6" i="2"/>
  <c r="AT4" i="2"/>
  <c r="C335" i="2"/>
  <c r="C334" i="2"/>
  <c r="C333" i="2"/>
  <c r="C332" i="2"/>
  <c r="C331" i="2"/>
  <c r="C330" i="2"/>
  <c r="C329" i="2"/>
  <c r="C328" i="2"/>
  <c r="C325" i="2"/>
  <c r="C324" i="2"/>
  <c r="C323" i="2"/>
  <c r="C322" i="2"/>
  <c r="C321" i="2"/>
  <c r="C320" i="2"/>
  <c r="C319" i="2"/>
  <c r="C318" i="2"/>
  <c r="C315" i="2"/>
  <c r="C314" i="2"/>
  <c r="C313" i="2"/>
  <c r="C312" i="2"/>
  <c r="C311" i="2"/>
  <c r="C310" i="2"/>
  <c r="C309" i="2"/>
  <c r="C308" i="2"/>
  <c r="C305" i="2"/>
  <c r="C304" i="2"/>
  <c r="C303" i="2"/>
  <c r="C302" i="2"/>
  <c r="C301" i="2"/>
  <c r="C300" i="2"/>
  <c r="C299" i="2"/>
  <c r="C298" i="2"/>
  <c r="C293" i="2"/>
  <c r="C292" i="2"/>
  <c r="C291" i="2"/>
  <c r="C290" i="2"/>
  <c r="C289" i="2"/>
  <c r="C288" i="2"/>
  <c r="C287" i="2"/>
  <c r="C286" i="2"/>
  <c r="C283" i="2"/>
  <c r="C282" i="2"/>
  <c r="C281" i="2"/>
  <c r="C280" i="2"/>
  <c r="C279" i="2"/>
  <c r="C278" i="2"/>
  <c r="C277" i="2"/>
  <c r="C276" i="2"/>
  <c r="C273" i="2"/>
  <c r="C272" i="2"/>
  <c r="C271" i="2"/>
  <c r="C270" i="2"/>
  <c r="C269" i="2"/>
  <c r="C268" i="2"/>
  <c r="C267" i="2"/>
  <c r="C266" i="2"/>
  <c r="C263" i="2"/>
  <c r="C262" i="2"/>
  <c r="C261" i="2"/>
  <c r="C260" i="2"/>
  <c r="C259" i="2"/>
  <c r="C258" i="2"/>
  <c r="C257" i="2"/>
  <c r="C256" i="2"/>
  <c r="C251" i="2"/>
  <c r="C250" i="2"/>
  <c r="C249" i="2"/>
  <c r="C248" i="2"/>
  <c r="C247" i="2"/>
  <c r="C246" i="2"/>
  <c r="C245" i="2"/>
  <c r="C244" i="2"/>
  <c r="C241" i="2"/>
  <c r="C240" i="2"/>
  <c r="C239" i="2"/>
  <c r="C238" i="2"/>
  <c r="C237" i="2"/>
  <c r="C236" i="2"/>
  <c r="C235" i="2"/>
  <c r="C234" i="2"/>
  <c r="C231" i="2"/>
  <c r="C230" i="2"/>
  <c r="C229" i="2"/>
  <c r="C228" i="2"/>
  <c r="C227" i="2"/>
  <c r="C226" i="2"/>
  <c r="C225" i="2"/>
  <c r="C224" i="2"/>
  <c r="C221" i="2"/>
  <c r="C220" i="2"/>
  <c r="C219" i="2"/>
  <c r="C218" i="2"/>
  <c r="C217" i="2"/>
  <c r="C216" i="2"/>
  <c r="C215" i="2"/>
  <c r="C214" i="2"/>
  <c r="C209" i="2"/>
  <c r="C208" i="2"/>
  <c r="C207" i="2"/>
  <c r="C206" i="2"/>
  <c r="C205" i="2"/>
  <c r="C204" i="2"/>
  <c r="C203" i="2"/>
  <c r="C202" i="2"/>
  <c r="C199" i="2"/>
  <c r="C198" i="2"/>
  <c r="C197" i="2"/>
  <c r="C196" i="2"/>
  <c r="C195" i="2"/>
  <c r="C194" i="2"/>
  <c r="C193" i="2"/>
  <c r="C192" i="2"/>
  <c r="C189" i="2"/>
  <c r="C188" i="2"/>
  <c r="C187" i="2"/>
  <c r="C186" i="2"/>
  <c r="C185" i="2"/>
  <c r="C184" i="2"/>
  <c r="C183" i="2"/>
  <c r="C182" i="2"/>
  <c r="C179" i="2"/>
  <c r="C178" i="2"/>
  <c r="C177" i="2"/>
  <c r="C176" i="2"/>
  <c r="C175" i="2"/>
  <c r="C174" i="2"/>
  <c r="C173" i="2"/>
  <c r="C172" i="2"/>
  <c r="C167" i="2"/>
  <c r="C166" i="2"/>
  <c r="C165" i="2"/>
  <c r="C164" i="2"/>
  <c r="C163" i="2"/>
  <c r="C162" i="2"/>
  <c r="C161" i="2"/>
  <c r="C160" i="2"/>
  <c r="C157" i="2"/>
  <c r="C156" i="2"/>
  <c r="C155" i="2"/>
  <c r="C154" i="2"/>
  <c r="C153" i="2"/>
  <c r="C152" i="2"/>
  <c r="C151" i="2"/>
  <c r="C150" i="2"/>
  <c r="C147" i="2"/>
  <c r="C146" i="2"/>
  <c r="C145" i="2"/>
  <c r="C144" i="2"/>
  <c r="C143" i="2"/>
  <c r="C142" i="2"/>
  <c r="C141" i="2"/>
  <c r="C140" i="2"/>
  <c r="C137" i="2"/>
  <c r="C136" i="2"/>
  <c r="C135" i="2"/>
  <c r="C134" i="2"/>
  <c r="C133" i="2"/>
  <c r="C132" i="2"/>
  <c r="C131" i="2"/>
  <c r="C130" i="2"/>
  <c r="C125" i="2"/>
  <c r="C124" i="2"/>
  <c r="C123" i="2"/>
  <c r="C122" i="2"/>
  <c r="C121" i="2"/>
  <c r="C120" i="2"/>
  <c r="C119" i="2"/>
  <c r="C118" i="2"/>
  <c r="C115" i="2"/>
  <c r="C114" i="2"/>
  <c r="C113" i="2"/>
  <c r="C112" i="2"/>
  <c r="C111" i="2"/>
  <c r="C110" i="2"/>
  <c r="C109" i="2"/>
  <c r="C108" i="2"/>
  <c r="C105" i="2"/>
  <c r="C104" i="2"/>
  <c r="C103" i="2"/>
  <c r="C102" i="2"/>
  <c r="C101" i="2"/>
  <c r="C100" i="2"/>
  <c r="C99" i="2"/>
  <c r="C98" i="2"/>
  <c r="C95" i="2"/>
  <c r="C94" i="2"/>
  <c r="C93" i="2"/>
  <c r="C92" i="2"/>
  <c r="C91" i="2"/>
  <c r="C90" i="2"/>
  <c r="C89" i="2"/>
  <c r="C88" i="2"/>
  <c r="C83" i="2"/>
  <c r="C82" i="2"/>
  <c r="C81" i="2"/>
  <c r="C80" i="2"/>
  <c r="C79" i="2"/>
  <c r="C78" i="2"/>
  <c r="C77" i="2"/>
  <c r="C76" i="2"/>
  <c r="C73" i="2"/>
  <c r="C72" i="2"/>
  <c r="C71" i="2"/>
  <c r="C70" i="2"/>
  <c r="C69" i="2"/>
  <c r="C68" i="2"/>
  <c r="C67" i="2"/>
  <c r="C66" i="2"/>
  <c r="C63" i="2"/>
  <c r="C62" i="2"/>
  <c r="C61" i="2"/>
  <c r="C60" i="2"/>
  <c r="C59" i="2"/>
  <c r="C58" i="2"/>
  <c r="C57" i="2"/>
  <c r="C56" i="2"/>
  <c r="C53" i="2"/>
  <c r="C52" i="2"/>
  <c r="C51" i="2"/>
  <c r="C50" i="2"/>
  <c r="C49" i="2"/>
  <c r="C48" i="2"/>
  <c r="C47" i="2"/>
  <c r="C46" i="2"/>
  <c r="C41" i="2"/>
  <c r="C40" i="2"/>
  <c r="C39" i="2"/>
  <c r="C38" i="2"/>
  <c r="C37" i="2"/>
  <c r="C36" i="2"/>
  <c r="C35" i="2"/>
  <c r="C34" i="2"/>
  <c r="C31" i="2"/>
  <c r="C30" i="2"/>
  <c r="C29" i="2"/>
  <c r="C28" i="2"/>
  <c r="C27" i="2"/>
  <c r="C26" i="2"/>
  <c r="C25" i="2"/>
  <c r="C24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C6" i="2"/>
  <c r="C5" i="2"/>
  <c r="C4" i="2"/>
  <c r="AK333" i="2" l="1"/>
  <c r="AJ333" i="2"/>
  <c r="AG333" i="2" s="1"/>
  <c r="J328" i="2" s="1"/>
  <c r="AK332" i="2"/>
  <c r="AJ332" i="2"/>
  <c r="AK331" i="2"/>
  <c r="AJ331" i="2"/>
  <c r="AK330" i="2"/>
  <c r="AJ330" i="2"/>
  <c r="AG330" i="2" s="1"/>
  <c r="M332" i="2" s="1"/>
  <c r="L334" i="2" s="1"/>
  <c r="AK329" i="2"/>
  <c r="AJ329" i="2"/>
  <c r="AG329" i="2" s="1"/>
  <c r="L330" i="2" s="1"/>
  <c r="G332" i="2" s="1"/>
  <c r="AK328" i="2"/>
  <c r="AJ328" i="2"/>
  <c r="AG328" i="2" s="1"/>
  <c r="O328" i="2" s="1"/>
  <c r="D334" i="2" s="1"/>
  <c r="AK323" i="2"/>
  <c r="AJ323" i="2"/>
  <c r="AG323" i="2" s="1"/>
  <c r="J318" i="2" s="1"/>
  <c r="F322" i="2" s="1"/>
  <c r="AK322" i="2"/>
  <c r="AJ322" i="2"/>
  <c r="AK321" i="2"/>
  <c r="AJ321" i="2"/>
  <c r="AG321" i="2" s="1"/>
  <c r="I318" i="2" s="1"/>
  <c r="D320" i="2" s="1"/>
  <c r="AK320" i="2"/>
  <c r="AJ320" i="2"/>
  <c r="AK319" i="2"/>
  <c r="AJ319" i="2"/>
  <c r="AK318" i="2"/>
  <c r="AJ318" i="2"/>
  <c r="AG318" i="2" s="1"/>
  <c r="O318" i="2" s="1"/>
  <c r="D324" i="2" s="1"/>
  <c r="AK313" i="2"/>
  <c r="AJ313" i="2"/>
  <c r="AG313" i="2" s="1"/>
  <c r="J308" i="2" s="1"/>
  <c r="AK312" i="2"/>
  <c r="AJ312" i="2"/>
  <c r="AG312" i="2" s="1"/>
  <c r="O310" i="2" s="1"/>
  <c r="G314" i="2" s="1"/>
  <c r="AK311" i="2"/>
  <c r="AJ311" i="2"/>
  <c r="AG311" i="2" s="1"/>
  <c r="I308" i="2" s="1"/>
  <c r="AK310" i="2"/>
  <c r="AJ310" i="2"/>
  <c r="AK309" i="2"/>
  <c r="AJ309" i="2"/>
  <c r="AG309" i="2" s="1"/>
  <c r="L310" i="2" s="1"/>
  <c r="G312" i="2" s="1"/>
  <c r="AK308" i="2"/>
  <c r="AJ308" i="2"/>
  <c r="AG308" i="2" s="1"/>
  <c r="O308" i="2" s="1"/>
  <c r="D314" i="2" s="1"/>
  <c r="AK303" i="2"/>
  <c r="AJ303" i="2"/>
  <c r="AK302" i="2"/>
  <c r="AJ302" i="2"/>
  <c r="AG302" i="2" s="1"/>
  <c r="O300" i="2" s="1"/>
  <c r="G304" i="2" s="1"/>
  <c r="AK301" i="2"/>
  <c r="AJ301" i="2"/>
  <c r="AG301" i="2" s="1"/>
  <c r="I298" i="2" s="1"/>
  <c r="D300" i="2" s="1"/>
  <c r="AK300" i="2"/>
  <c r="AJ300" i="2"/>
  <c r="AG300" i="2" s="1"/>
  <c r="M302" i="2" s="1"/>
  <c r="L304" i="2" s="1"/>
  <c r="AK299" i="2"/>
  <c r="AJ299" i="2"/>
  <c r="AG299" i="2" s="1"/>
  <c r="L300" i="2" s="1"/>
  <c r="G302" i="2" s="1"/>
  <c r="AK298" i="2"/>
  <c r="AJ298" i="2"/>
  <c r="AK291" i="2"/>
  <c r="AJ291" i="2"/>
  <c r="AK290" i="2"/>
  <c r="AJ290" i="2"/>
  <c r="AK289" i="2"/>
  <c r="AJ289" i="2"/>
  <c r="AK288" i="2"/>
  <c r="AJ288" i="2"/>
  <c r="AK287" i="2"/>
  <c r="AJ287" i="2"/>
  <c r="AK286" i="2"/>
  <c r="AJ286" i="2"/>
  <c r="AK281" i="2"/>
  <c r="AJ281" i="2"/>
  <c r="AK280" i="2"/>
  <c r="AJ280" i="2"/>
  <c r="AK279" i="2"/>
  <c r="AJ279" i="2"/>
  <c r="AK278" i="2"/>
  <c r="AJ278" i="2"/>
  <c r="AK277" i="2"/>
  <c r="AJ277" i="2"/>
  <c r="AK276" i="2"/>
  <c r="AJ276" i="2"/>
  <c r="AK271" i="2"/>
  <c r="AJ271" i="2"/>
  <c r="AK270" i="2"/>
  <c r="AJ270" i="2"/>
  <c r="AK269" i="2"/>
  <c r="AJ269" i="2"/>
  <c r="AK268" i="2"/>
  <c r="AJ268" i="2"/>
  <c r="AK267" i="2"/>
  <c r="AJ267" i="2"/>
  <c r="AK266" i="2"/>
  <c r="AJ266" i="2"/>
  <c r="AK261" i="2"/>
  <c r="AJ261" i="2"/>
  <c r="AK260" i="2"/>
  <c r="AJ260" i="2"/>
  <c r="AK259" i="2"/>
  <c r="AJ259" i="2"/>
  <c r="AK258" i="2"/>
  <c r="AJ258" i="2"/>
  <c r="AK257" i="2"/>
  <c r="AJ257" i="2"/>
  <c r="AK256" i="2"/>
  <c r="AJ256" i="2"/>
  <c r="AK249" i="2"/>
  <c r="AJ249" i="2"/>
  <c r="AK248" i="2"/>
  <c r="AJ248" i="2"/>
  <c r="AK247" i="2"/>
  <c r="AJ247" i="2"/>
  <c r="AK246" i="2"/>
  <c r="AJ246" i="2"/>
  <c r="AK245" i="2"/>
  <c r="AJ245" i="2"/>
  <c r="AK244" i="2"/>
  <c r="AJ244" i="2"/>
  <c r="AK239" i="2"/>
  <c r="AJ239" i="2"/>
  <c r="AK238" i="2"/>
  <c r="AJ238" i="2"/>
  <c r="AK237" i="2"/>
  <c r="AJ237" i="2"/>
  <c r="AK236" i="2"/>
  <c r="AJ236" i="2"/>
  <c r="AK235" i="2"/>
  <c r="AJ235" i="2"/>
  <c r="AK234" i="2"/>
  <c r="AJ234" i="2"/>
  <c r="AK229" i="2"/>
  <c r="AJ229" i="2"/>
  <c r="AK228" i="2"/>
  <c r="AJ228" i="2"/>
  <c r="AK227" i="2"/>
  <c r="AJ227" i="2"/>
  <c r="AK226" i="2"/>
  <c r="AJ226" i="2"/>
  <c r="AK225" i="2"/>
  <c r="AJ225" i="2"/>
  <c r="AK224" i="2"/>
  <c r="AJ224" i="2"/>
  <c r="AK219" i="2"/>
  <c r="AJ219" i="2"/>
  <c r="AK218" i="2"/>
  <c r="AJ218" i="2"/>
  <c r="AK217" i="2"/>
  <c r="AJ217" i="2"/>
  <c r="AK216" i="2"/>
  <c r="AJ216" i="2"/>
  <c r="AK215" i="2"/>
  <c r="AJ215" i="2"/>
  <c r="AK214" i="2"/>
  <c r="AJ214" i="2"/>
  <c r="AK207" i="2"/>
  <c r="AJ207" i="2"/>
  <c r="AK206" i="2"/>
  <c r="AJ206" i="2"/>
  <c r="AK205" i="2"/>
  <c r="AJ205" i="2"/>
  <c r="AK204" i="2"/>
  <c r="AJ204" i="2"/>
  <c r="AK203" i="2"/>
  <c r="AJ203" i="2"/>
  <c r="AK202" i="2"/>
  <c r="AJ202" i="2"/>
  <c r="AK197" i="2"/>
  <c r="AJ197" i="2"/>
  <c r="AK196" i="2"/>
  <c r="AJ196" i="2"/>
  <c r="AK195" i="2"/>
  <c r="AJ195" i="2"/>
  <c r="AK194" i="2"/>
  <c r="AJ194" i="2"/>
  <c r="AK193" i="2"/>
  <c r="AJ193" i="2"/>
  <c r="AK192" i="2"/>
  <c r="AJ192" i="2"/>
  <c r="AK187" i="2"/>
  <c r="AJ187" i="2"/>
  <c r="AK186" i="2"/>
  <c r="AJ186" i="2"/>
  <c r="AK185" i="2"/>
  <c r="AJ185" i="2"/>
  <c r="AK184" i="2"/>
  <c r="AJ184" i="2"/>
  <c r="AK183" i="2"/>
  <c r="AJ183" i="2"/>
  <c r="AK182" i="2"/>
  <c r="AJ182" i="2"/>
  <c r="AK177" i="2"/>
  <c r="AJ177" i="2"/>
  <c r="AK176" i="2"/>
  <c r="AJ176" i="2"/>
  <c r="AK175" i="2"/>
  <c r="AJ175" i="2"/>
  <c r="AK174" i="2"/>
  <c r="AJ174" i="2"/>
  <c r="AK173" i="2"/>
  <c r="AJ173" i="2"/>
  <c r="AK172" i="2"/>
  <c r="AJ172" i="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K19" i="2"/>
  <c r="AJ19" i="2"/>
  <c r="AK18" i="2"/>
  <c r="AJ18" i="2"/>
  <c r="AK17" i="2"/>
  <c r="AJ17" i="2"/>
  <c r="AK16" i="2"/>
  <c r="AJ16" i="2"/>
  <c r="AK15" i="2"/>
  <c r="AJ15" i="2"/>
  <c r="AK14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F2" i="4"/>
  <c r="F2" i="21"/>
  <c r="G19" i="21"/>
  <c r="Y8" i="22"/>
  <c r="Y7" i="22"/>
  <c r="W7" i="22"/>
  <c r="W5" i="22"/>
  <c r="J5" i="22"/>
  <c r="Y4" i="22"/>
  <c r="L4" i="22"/>
  <c r="J4" i="22"/>
  <c r="L3" i="22"/>
  <c r="J3" i="22"/>
  <c r="Y2" i="22"/>
  <c r="W2" i="22"/>
  <c r="L2" i="22"/>
  <c r="D9" i="22"/>
  <c r="B9" i="22"/>
  <c r="D8" i="22"/>
  <c r="B8" i="22"/>
  <c r="D7" i="22"/>
  <c r="B7" i="22"/>
  <c r="D6" i="22"/>
  <c r="B6" i="22"/>
  <c r="D5" i="22"/>
  <c r="B5" i="22"/>
  <c r="D4" i="22"/>
  <c r="B4" i="22"/>
  <c r="D3" i="22"/>
  <c r="B3" i="22"/>
  <c r="D2" i="22"/>
  <c r="B2" i="22"/>
  <c r="B169" i="2"/>
  <c r="Y328" i="2"/>
  <c r="W333" i="2"/>
  <c r="N332" i="2"/>
  <c r="K334" i="2" s="1"/>
  <c r="W329" i="2"/>
  <c r="N330" i="2"/>
  <c r="H334" i="2" s="1"/>
  <c r="K330" i="2"/>
  <c r="H332" i="2" s="1"/>
  <c r="W331" i="2"/>
  <c r="N328" i="2"/>
  <c r="E334" i="2" s="1"/>
  <c r="K328" i="2"/>
  <c r="E332" i="2" s="1"/>
  <c r="H328" i="2"/>
  <c r="E330" i="2" s="1"/>
  <c r="W320" i="2"/>
  <c r="Y320" i="2"/>
  <c r="N322" i="2"/>
  <c r="K324" i="2" s="1"/>
  <c r="Y321" i="2"/>
  <c r="N320" i="2"/>
  <c r="H324" i="2" s="1"/>
  <c r="K320" i="2"/>
  <c r="H322" i="2" s="1"/>
  <c r="W321" i="2"/>
  <c r="N318" i="2"/>
  <c r="E324" i="2" s="1"/>
  <c r="K318" i="2"/>
  <c r="E322" i="2" s="1"/>
  <c r="H318" i="2"/>
  <c r="E320" i="2" s="1"/>
  <c r="Y308" i="2"/>
  <c r="W313" i="2"/>
  <c r="N312" i="2"/>
  <c r="K314" i="2" s="1"/>
  <c r="Y311" i="2"/>
  <c r="N310" i="2"/>
  <c r="H314" i="2" s="1"/>
  <c r="K310" i="2"/>
  <c r="H312" i="2" s="1"/>
  <c r="W311" i="2"/>
  <c r="N308" i="2"/>
  <c r="E314" i="2" s="1"/>
  <c r="K308" i="2"/>
  <c r="E312" i="2" s="1"/>
  <c r="H308" i="2"/>
  <c r="E310" i="2" s="1"/>
  <c r="W300" i="2"/>
  <c r="Y299" i="2"/>
  <c r="N302" i="2"/>
  <c r="K304" i="2" s="1"/>
  <c r="Y301" i="2"/>
  <c r="N300" i="2"/>
  <c r="H304" i="2" s="1"/>
  <c r="K300" i="2"/>
  <c r="H302" i="2" s="1"/>
  <c r="W301" i="2"/>
  <c r="N298" i="2"/>
  <c r="E304" i="2" s="1"/>
  <c r="K298" i="2"/>
  <c r="E302" i="2" s="1"/>
  <c r="H298" i="2"/>
  <c r="E300" i="2" s="1"/>
  <c r="Y286" i="2"/>
  <c r="W291" i="2"/>
  <c r="N290" i="2"/>
  <c r="K292" i="2" s="1"/>
  <c r="W290" i="2"/>
  <c r="N288" i="2"/>
  <c r="H292" i="2" s="1"/>
  <c r="K288" i="2"/>
  <c r="H290" i="2" s="1"/>
  <c r="W289" i="2"/>
  <c r="N286" i="2"/>
  <c r="E292" i="2" s="1"/>
  <c r="K286" i="2"/>
  <c r="E290" i="2" s="1"/>
  <c r="H286" i="2"/>
  <c r="E288" i="2" s="1"/>
  <c r="W278" i="2"/>
  <c r="Y278" i="2"/>
  <c r="N280" i="2"/>
  <c r="K282" i="2" s="1"/>
  <c r="Y279" i="2"/>
  <c r="N278" i="2"/>
  <c r="H282" i="2" s="1"/>
  <c r="K278" i="2"/>
  <c r="H280" i="2" s="1"/>
  <c r="W276" i="2"/>
  <c r="N276" i="2"/>
  <c r="E282" i="2" s="1"/>
  <c r="K276" i="2"/>
  <c r="E280" i="2" s="1"/>
  <c r="H276" i="2"/>
  <c r="E278" i="2" s="1"/>
  <c r="Y266" i="2"/>
  <c r="W271" i="2"/>
  <c r="N270" i="2"/>
  <c r="K272" i="2" s="1"/>
  <c r="W270" i="2"/>
  <c r="N268" i="2"/>
  <c r="H272" i="2" s="1"/>
  <c r="K268" i="2"/>
  <c r="H270" i="2" s="1"/>
  <c r="W269" i="2"/>
  <c r="N266" i="2"/>
  <c r="E272" i="2" s="1"/>
  <c r="K266" i="2"/>
  <c r="E270" i="2" s="1"/>
  <c r="H266" i="2"/>
  <c r="E268" i="2" s="1"/>
  <c r="W258" i="2"/>
  <c r="Y258" i="2"/>
  <c r="N260" i="2"/>
  <c r="K262" i="2" s="1"/>
  <c r="Y259" i="2"/>
  <c r="N258" i="2"/>
  <c r="H262" i="2" s="1"/>
  <c r="K258" i="2"/>
  <c r="H260" i="2" s="1"/>
  <c r="W256" i="2"/>
  <c r="N256" i="2"/>
  <c r="E262" i="2" s="1"/>
  <c r="K256" i="2"/>
  <c r="E260" i="2" s="1"/>
  <c r="H256" i="2"/>
  <c r="E258" i="2" s="1"/>
  <c r="Y248" i="2"/>
  <c r="W249" i="2"/>
  <c r="N248" i="2"/>
  <c r="K250" i="2" s="1"/>
  <c r="W248" i="2"/>
  <c r="N246" i="2"/>
  <c r="H250" i="2" s="1"/>
  <c r="K246" i="2"/>
  <c r="H248" i="2" s="1"/>
  <c r="Y249" i="2"/>
  <c r="N244" i="2"/>
  <c r="E250" i="2" s="1"/>
  <c r="K244" i="2"/>
  <c r="E248" i="2" s="1"/>
  <c r="H244" i="2"/>
  <c r="E246" i="2" s="1"/>
  <c r="W236" i="2"/>
  <c r="Y235" i="2"/>
  <c r="N238" i="2"/>
  <c r="K240" i="2" s="1"/>
  <c r="W238" i="2"/>
  <c r="N236" i="2"/>
  <c r="H240" i="2" s="1"/>
  <c r="K236" i="2"/>
  <c r="H238" i="2" s="1"/>
  <c r="W237" i="2"/>
  <c r="N234" i="2"/>
  <c r="E240" i="2" s="1"/>
  <c r="K234" i="2"/>
  <c r="E238" i="2" s="1"/>
  <c r="H234" i="2"/>
  <c r="E236" i="2" s="1"/>
  <c r="Y224" i="2"/>
  <c r="W229" i="2"/>
  <c r="N228" i="2"/>
  <c r="K230" i="2" s="1"/>
  <c r="W228" i="2"/>
  <c r="N226" i="2"/>
  <c r="H230" i="2" s="1"/>
  <c r="K226" i="2"/>
  <c r="H228" i="2" s="1"/>
  <c r="Y229" i="2"/>
  <c r="N224" i="2"/>
  <c r="E230" i="2" s="1"/>
  <c r="K224" i="2"/>
  <c r="E228" i="2" s="1"/>
  <c r="H224" i="2"/>
  <c r="E226" i="2" s="1"/>
  <c r="W216" i="2"/>
  <c r="Y215" i="2"/>
  <c r="N218" i="2"/>
  <c r="K220" i="2" s="1"/>
  <c r="W218" i="2"/>
  <c r="N216" i="2"/>
  <c r="H220" i="2" s="1"/>
  <c r="K216" i="2"/>
  <c r="H218" i="2" s="1"/>
  <c r="W217" i="2"/>
  <c r="N214" i="2"/>
  <c r="E220" i="2" s="1"/>
  <c r="K214" i="2"/>
  <c r="E218" i="2" s="1"/>
  <c r="H214" i="2"/>
  <c r="E216" i="2" s="1"/>
  <c r="W204" i="2"/>
  <c r="W207" i="2"/>
  <c r="N206" i="2"/>
  <c r="K208" i="2" s="1"/>
  <c r="W206" i="2"/>
  <c r="N204" i="2"/>
  <c r="H208" i="2" s="1"/>
  <c r="K204" i="2"/>
  <c r="H206" i="2" s="1"/>
  <c r="Y207" i="2"/>
  <c r="N202" i="2"/>
  <c r="E208" i="2" s="1"/>
  <c r="K202" i="2"/>
  <c r="E206" i="2" s="1"/>
  <c r="H202" i="2"/>
  <c r="E204" i="2" s="1"/>
  <c r="W194" i="2"/>
  <c r="Y193" i="2"/>
  <c r="N196" i="2"/>
  <c r="K198" i="2" s="1"/>
  <c r="W196" i="2"/>
  <c r="N194" i="2"/>
  <c r="H198" i="2" s="1"/>
  <c r="K194" i="2"/>
  <c r="H196" i="2" s="1"/>
  <c r="W192" i="2"/>
  <c r="N192" i="2"/>
  <c r="E198" i="2" s="1"/>
  <c r="K192" i="2"/>
  <c r="E196" i="2" s="1"/>
  <c r="H192" i="2"/>
  <c r="E194" i="2" s="1"/>
  <c r="W184" i="2"/>
  <c r="W187" i="2"/>
  <c r="N186" i="2"/>
  <c r="K188" i="2" s="1"/>
  <c r="W186" i="2"/>
  <c r="N184" i="2"/>
  <c r="H188" i="2" s="1"/>
  <c r="K184" i="2"/>
  <c r="H186" i="2" s="1"/>
  <c r="Y187" i="2"/>
  <c r="N182" i="2"/>
  <c r="E188" i="2" s="1"/>
  <c r="K182" i="2"/>
  <c r="E186" i="2" s="1"/>
  <c r="H182" i="2"/>
  <c r="E184" i="2" s="1"/>
  <c r="W174" i="2"/>
  <c r="Y173" i="2"/>
  <c r="N176" i="2"/>
  <c r="K178" i="2" s="1"/>
  <c r="W173" i="2"/>
  <c r="N174" i="2"/>
  <c r="H178" i="2" s="1"/>
  <c r="K174" i="2"/>
  <c r="H176" i="2" s="1"/>
  <c r="W172" i="2"/>
  <c r="N172" i="2"/>
  <c r="E178" i="2" s="1"/>
  <c r="K172" i="2"/>
  <c r="E176" i="2" s="1"/>
  <c r="H172" i="2"/>
  <c r="E174" i="2" s="1"/>
  <c r="B43" i="2"/>
  <c r="B2" i="6"/>
  <c r="D2" i="6"/>
  <c r="J2" i="6"/>
  <c r="L2" i="6"/>
  <c r="D17" i="6"/>
  <c r="B17" i="6"/>
  <c r="D16" i="6"/>
  <c r="B16" i="6"/>
  <c r="D15" i="6"/>
  <c r="B15" i="6"/>
  <c r="D14" i="6"/>
  <c r="B14" i="6"/>
  <c r="D13" i="6"/>
  <c r="B13" i="6"/>
  <c r="D12" i="6"/>
  <c r="B12" i="6"/>
  <c r="D11" i="6"/>
  <c r="B11" i="6"/>
  <c r="D10" i="6"/>
  <c r="B10" i="6"/>
  <c r="D9" i="6"/>
  <c r="B9" i="6"/>
  <c r="D8" i="6"/>
  <c r="B8" i="6"/>
  <c r="D7" i="6"/>
  <c r="B7" i="6"/>
  <c r="D6" i="6"/>
  <c r="B6" i="6"/>
  <c r="D5" i="6"/>
  <c r="B5" i="6"/>
  <c r="D4" i="6"/>
  <c r="B4" i="6"/>
  <c r="D3" i="6"/>
  <c r="B3" i="6"/>
  <c r="W2" i="6"/>
  <c r="Y2" i="6"/>
  <c r="W3" i="6"/>
  <c r="Y3" i="6"/>
  <c r="W4" i="6"/>
  <c r="Y4" i="6"/>
  <c r="W5" i="6"/>
  <c r="Y5" i="6"/>
  <c r="W6" i="6"/>
  <c r="Y6" i="6"/>
  <c r="W7" i="6"/>
  <c r="E47" i="4" s="1"/>
  <c r="Y7" i="6"/>
  <c r="W8" i="6"/>
  <c r="Y8" i="6"/>
  <c r="W9" i="6"/>
  <c r="E63" i="4" s="1"/>
  <c r="Y9" i="6"/>
  <c r="W14" i="6"/>
  <c r="F59" i="4" s="1"/>
  <c r="Y14" i="6"/>
  <c r="W13" i="6"/>
  <c r="F43" i="4" s="1"/>
  <c r="Y13" i="6"/>
  <c r="W12" i="6"/>
  <c r="Y12" i="6"/>
  <c r="W11" i="6"/>
  <c r="Y11" i="6"/>
  <c r="W16" i="6"/>
  <c r="G19" i="4" s="1"/>
  <c r="Y16" i="6"/>
  <c r="W17" i="6"/>
  <c r="G51" i="4" s="1"/>
  <c r="Y17" i="6"/>
  <c r="W19" i="6"/>
  <c r="Y19" i="6"/>
  <c r="J14" i="6"/>
  <c r="D52" i="4" s="1"/>
  <c r="O8" i="6" s="1"/>
  <c r="L14" i="6"/>
  <c r="J15" i="6"/>
  <c r="D57" i="4" s="1"/>
  <c r="L15" i="6"/>
  <c r="J16" i="6"/>
  <c r="L16" i="6"/>
  <c r="J17" i="6"/>
  <c r="L17" i="6"/>
  <c r="D65" i="4" s="1"/>
  <c r="J4" i="6"/>
  <c r="L4" i="6"/>
  <c r="J9" i="6"/>
  <c r="L9" i="6"/>
  <c r="J8" i="6"/>
  <c r="L8" i="6"/>
  <c r="J7" i="6"/>
  <c r="L7" i="6"/>
  <c r="J6" i="6"/>
  <c r="L6" i="6"/>
  <c r="J5" i="6"/>
  <c r="L5" i="6"/>
  <c r="J10" i="6"/>
  <c r="L10" i="6"/>
  <c r="J11" i="6"/>
  <c r="L11" i="6"/>
  <c r="D41" i="4" s="1"/>
  <c r="J12" i="6"/>
  <c r="D45" i="4" s="1"/>
  <c r="L12" i="6"/>
  <c r="J13" i="6"/>
  <c r="D49" i="4" s="1"/>
  <c r="L13" i="6"/>
  <c r="J3" i="6"/>
  <c r="D9" i="4" s="1"/>
  <c r="L3" i="6"/>
  <c r="Y164" i="2"/>
  <c r="Y161" i="2"/>
  <c r="W161" i="2"/>
  <c r="W163" i="2"/>
  <c r="W152" i="2"/>
  <c r="Y152" i="2"/>
  <c r="W154" i="2"/>
  <c r="Y155" i="2"/>
  <c r="Y144" i="2"/>
  <c r="W145" i="2"/>
  <c r="W141" i="2"/>
  <c r="W143" i="2"/>
  <c r="Y134" i="2"/>
  <c r="Y131" i="2"/>
  <c r="Y133" i="2"/>
  <c r="Y135" i="2"/>
  <c r="Y122" i="2"/>
  <c r="W123" i="2"/>
  <c r="W119" i="2"/>
  <c r="W121" i="2"/>
  <c r="Y112" i="2"/>
  <c r="W113" i="2"/>
  <c r="W109" i="2"/>
  <c r="W108" i="2"/>
  <c r="Y102" i="2"/>
  <c r="Y99" i="2"/>
  <c r="W102" i="2"/>
  <c r="Y103" i="2"/>
  <c r="Y92" i="2"/>
  <c r="Y89" i="2"/>
  <c r="Y91" i="2"/>
  <c r="W91" i="2"/>
  <c r="W78" i="2"/>
  <c r="Y78" i="2"/>
  <c r="W80" i="2"/>
  <c r="Y81" i="2"/>
  <c r="Y66" i="2"/>
  <c r="W71" i="2"/>
  <c r="Y69" i="2"/>
  <c r="W66" i="2"/>
  <c r="Y56" i="2"/>
  <c r="W61" i="2"/>
  <c r="W60" i="2"/>
  <c r="Y61" i="2"/>
  <c r="Y46" i="2"/>
  <c r="Y47" i="2"/>
  <c r="Y49" i="2"/>
  <c r="W49" i="2"/>
  <c r="W36" i="2"/>
  <c r="Y36" i="2"/>
  <c r="W38" i="2"/>
  <c r="Y39" i="2"/>
  <c r="Y28" i="2"/>
  <c r="W29" i="2"/>
  <c r="W28" i="2"/>
  <c r="W24" i="2"/>
  <c r="Y18" i="2"/>
  <c r="W19" i="2"/>
  <c r="W15" i="2"/>
  <c r="W14" i="2"/>
  <c r="W6" i="2"/>
  <c r="Y5" i="2"/>
  <c r="W5" i="2"/>
  <c r="Y9" i="2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 s="1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N108" i="2"/>
  <c r="E114" i="2" s="1"/>
  <c r="N110" i="2"/>
  <c r="H114" i="2" s="1"/>
  <c r="N112" i="2"/>
  <c r="K114" i="2" s="1"/>
  <c r="K108" i="2"/>
  <c r="E112" i="2" s="1"/>
  <c r="K110" i="2"/>
  <c r="H112" i="2" s="1"/>
  <c r="H108" i="2"/>
  <c r="E110" i="2" s="1"/>
  <c r="N98" i="2"/>
  <c r="E104" i="2" s="1"/>
  <c r="N100" i="2"/>
  <c r="H104" i="2" s="1"/>
  <c r="N102" i="2"/>
  <c r="K104" i="2" s="1"/>
  <c r="K98" i="2"/>
  <c r="E102" i="2" s="1"/>
  <c r="K100" i="2"/>
  <c r="H102" i="2" s="1"/>
  <c r="H98" i="2"/>
  <c r="E100" i="2" s="1"/>
  <c r="N88" i="2"/>
  <c r="E94" i="2" s="1"/>
  <c r="N90" i="2"/>
  <c r="H94" i="2" s="1"/>
  <c r="N92" i="2"/>
  <c r="K94" i="2" s="1"/>
  <c r="K88" i="2"/>
  <c r="E92" i="2" s="1"/>
  <c r="K90" i="2"/>
  <c r="H92" i="2" s="1"/>
  <c r="H88" i="2"/>
  <c r="E90" i="2" s="1"/>
  <c r="N76" i="2"/>
  <c r="E82" i="2" s="1"/>
  <c r="N78" i="2"/>
  <c r="H82" i="2"/>
  <c r="N80" i="2"/>
  <c r="K82" i="2" s="1"/>
  <c r="K76" i="2"/>
  <c r="E80" i="2" s="1"/>
  <c r="K78" i="2"/>
  <c r="H80" i="2" s="1"/>
  <c r="H76" i="2"/>
  <c r="E78" i="2" s="1"/>
  <c r="N66" i="2"/>
  <c r="E72" i="2" s="1"/>
  <c r="N68" i="2"/>
  <c r="H72" i="2" s="1"/>
  <c r="N70" i="2"/>
  <c r="K72" i="2" s="1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 s="1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 s="1"/>
  <c r="K4" i="2"/>
  <c r="E8" i="2" s="1"/>
  <c r="K6" i="2"/>
  <c r="H8" i="2" s="1"/>
  <c r="N8" i="2"/>
  <c r="K10" i="2" s="1"/>
  <c r="H4" i="2"/>
  <c r="E6" i="2" s="1"/>
  <c r="N6" i="2"/>
  <c r="H10" i="2" s="1"/>
  <c r="N4" i="2"/>
  <c r="E10" i="2" s="1"/>
  <c r="D48" i="4" l="1"/>
  <c r="Q7" i="6" s="1"/>
  <c r="D56" i="4"/>
  <c r="Q8" i="6" s="1"/>
  <c r="D36" i="4"/>
  <c r="O6" i="6" s="1"/>
  <c r="G35" i="4"/>
  <c r="D60" i="4"/>
  <c r="O9" i="6" s="1"/>
  <c r="E54" i="4"/>
  <c r="O14" i="6" s="1"/>
  <c r="E38" i="4"/>
  <c r="O13" i="6" s="1"/>
  <c r="F27" i="4"/>
  <c r="E46" i="4"/>
  <c r="Q13" i="6" s="1"/>
  <c r="E55" i="4"/>
  <c r="D44" i="4"/>
  <c r="O7" i="6" s="1"/>
  <c r="E39" i="4"/>
  <c r="D64" i="4"/>
  <c r="Q9" i="6" s="1"/>
  <c r="D53" i="4"/>
  <c r="D25" i="4"/>
  <c r="D37" i="4"/>
  <c r="AG215" i="2"/>
  <c r="L216" i="2" s="1"/>
  <c r="G218" i="2" s="1"/>
  <c r="AQ228" i="2"/>
  <c r="AQ224" i="2"/>
  <c r="AQ270" i="2"/>
  <c r="AE266" i="2"/>
  <c r="M266" i="2" s="1"/>
  <c r="F272" i="2" s="1"/>
  <c r="AQ276" i="2"/>
  <c r="AQ279" i="2"/>
  <c r="AQ286" i="2"/>
  <c r="AG288" i="2"/>
  <c r="M290" i="2" s="1"/>
  <c r="L292" i="2" s="1"/>
  <c r="AE290" i="2"/>
  <c r="M288" i="2" s="1"/>
  <c r="I292" i="2" s="1"/>
  <c r="AQ287" i="2"/>
  <c r="AQ291" i="2"/>
  <c r="AE278" i="2"/>
  <c r="O280" i="2" s="1"/>
  <c r="J282" i="2" s="1"/>
  <c r="AQ281" i="2"/>
  <c r="AQ267" i="2"/>
  <c r="AQ269" i="2"/>
  <c r="AQ271" i="2"/>
  <c r="AQ258" i="2"/>
  <c r="AQ257" i="2"/>
  <c r="AQ260" i="2"/>
  <c r="AQ259" i="2"/>
  <c r="AQ234" i="2"/>
  <c r="AQ236" i="2"/>
  <c r="AE237" i="2"/>
  <c r="G234" i="2" s="1"/>
  <c r="AQ239" i="2"/>
  <c r="AP225" i="2"/>
  <c r="AQ227" i="2"/>
  <c r="AQ229" i="2"/>
  <c r="AQ246" i="2"/>
  <c r="AQ245" i="2"/>
  <c r="AQ244" i="2"/>
  <c r="AG218" i="2"/>
  <c r="O216" i="2" s="1"/>
  <c r="G220" i="2" s="1"/>
  <c r="AG216" i="2"/>
  <c r="M218" i="2" s="1"/>
  <c r="L220" i="2" s="1"/>
  <c r="AG217" i="2"/>
  <c r="I214" i="2" s="1"/>
  <c r="D216" i="2" s="1"/>
  <c r="AP248" i="2"/>
  <c r="AR248" i="2" s="1"/>
  <c r="AE249" i="2"/>
  <c r="L244" i="2" s="1"/>
  <c r="D248" i="2" s="1"/>
  <c r="E7" i="4"/>
  <c r="AQ214" i="2"/>
  <c r="AQ226" i="2"/>
  <c r="AQ238" i="2"/>
  <c r="AQ256" i="2"/>
  <c r="AQ268" i="2"/>
  <c r="AQ280" i="2"/>
  <c r="AG298" i="2"/>
  <c r="O298" i="2" s="1"/>
  <c r="D304" i="2" s="1"/>
  <c r="AG310" i="2"/>
  <c r="M312" i="2" s="1"/>
  <c r="L314" i="2" s="1"/>
  <c r="AG322" i="2"/>
  <c r="O320" i="2" s="1"/>
  <c r="G324" i="2" s="1"/>
  <c r="AQ4" i="2"/>
  <c r="AQ7" i="2"/>
  <c r="AG320" i="2"/>
  <c r="M322" i="2" s="1"/>
  <c r="L324" i="2" s="1"/>
  <c r="AG332" i="2"/>
  <c r="O330" i="2" s="1"/>
  <c r="G334" i="2" s="1"/>
  <c r="AE6" i="2"/>
  <c r="O8" i="2" s="1"/>
  <c r="J10" i="2" s="1"/>
  <c r="AE25" i="2"/>
  <c r="J26" i="2" s="1"/>
  <c r="I28" i="2" s="1"/>
  <c r="AG237" i="2"/>
  <c r="I234" i="2" s="1"/>
  <c r="D236" i="2" s="1"/>
  <c r="AP19" i="2"/>
  <c r="AP145" i="2"/>
  <c r="AG219" i="2"/>
  <c r="J214" i="2" s="1"/>
  <c r="F218" i="2" s="1"/>
  <c r="AQ235" i="2"/>
  <c r="AQ247" i="2"/>
  <c r="AG261" i="2"/>
  <c r="J256" i="2" s="1"/>
  <c r="F260" i="2" s="1"/>
  <c r="AG277" i="2"/>
  <c r="L278" i="2" s="1"/>
  <c r="G280" i="2" s="1"/>
  <c r="AG289" i="2"/>
  <c r="I286" i="2" s="1"/>
  <c r="D288" i="2" s="1"/>
  <c r="AG303" i="2"/>
  <c r="J298" i="2" s="1"/>
  <c r="F302" i="2" s="1"/>
  <c r="AG319" i="2"/>
  <c r="L320" i="2" s="1"/>
  <c r="G322" i="2" s="1"/>
  <c r="AG331" i="2"/>
  <c r="I328" i="2" s="1"/>
  <c r="AG6" i="2"/>
  <c r="M8" i="2" s="1"/>
  <c r="L10" i="2" s="1"/>
  <c r="AG25" i="2"/>
  <c r="L26" i="2" s="1"/>
  <c r="G28" i="2" s="1"/>
  <c r="AG249" i="2"/>
  <c r="J244" i="2" s="1"/>
  <c r="F248" i="2" s="1"/>
  <c r="AP8" i="2"/>
  <c r="AQ19" i="2"/>
  <c r="AQ160" i="2"/>
  <c r="AE8" i="2"/>
  <c r="M6" i="2" s="1"/>
  <c r="I10" i="2" s="1"/>
  <c r="AE26" i="2"/>
  <c r="O28" i="2" s="1"/>
  <c r="J30" i="2" s="1"/>
  <c r="AG266" i="2"/>
  <c r="O266" i="2" s="1"/>
  <c r="D272" i="2" s="1"/>
  <c r="AQ8" i="2"/>
  <c r="AP25" i="2"/>
  <c r="AQ177" i="2"/>
  <c r="AG8" i="2"/>
  <c r="O6" i="2" s="1"/>
  <c r="G10" i="2" s="1"/>
  <c r="AG26" i="2"/>
  <c r="M28" i="2" s="1"/>
  <c r="L30" i="2" s="1"/>
  <c r="AG278" i="2"/>
  <c r="M280" i="2" s="1"/>
  <c r="L282" i="2" s="1"/>
  <c r="AQ25" i="2"/>
  <c r="AP193" i="2"/>
  <c r="AG7" i="2"/>
  <c r="I4" i="2" s="1"/>
  <c r="D6" i="2" s="1"/>
  <c r="AE14" i="2"/>
  <c r="M14" i="2" s="1"/>
  <c r="F20" i="2" s="1"/>
  <c r="AE28" i="2"/>
  <c r="M26" i="2" s="1"/>
  <c r="I30" i="2" s="1"/>
  <c r="AG290" i="2"/>
  <c r="O288" i="2" s="1"/>
  <c r="G292" i="2" s="1"/>
  <c r="P292" i="2" s="1"/>
  <c r="AP9" i="2"/>
  <c r="AP26" i="2"/>
  <c r="AP215" i="2"/>
  <c r="AG14" i="2"/>
  <c r="O14" i="2" s="1"/>
  <c r="D20" i="2" s="1"/>
  <c r="AG28" i="2"/>
  <c r="O26" i="2" s="1"/>
  <c r="G30" i="2" s="1"/>
  <c r="AE303" i="2"/>
  <c r="L298" i="2" s="1"/>
  <c r="D302" i="2" s="1"/>
  <c r="AQ9" i="2"/>
  <c r="AQ26" i="2"/>
  <c r="AQ225" i="2"/>
  <c r="AE15" i="2"/>
  <c r="J16" i="2" s="1"/>
  <c r="I18" i="2" s="1"/>
  <c r="AG48" i="2"/>
  <c r="M50" i="2" s="1"/>
  <c r="L52" i="2" s="1"/>
  <c r="AE319" i="2"/>
  <c r="J320" i="2" s="1"/>
  <c r="I322" i="2" s="1"/>
  <c r="AP14" i="2"/>
  <c r="AP237" i="2"/>
  <c r="AG15" i="2"/>
  <c r="L16" i="2" s="1"/>
  <c r="G18" i="2" s="1"/>
  <c r="AG71" i="2"/>
  <c r="J66" i="2" s="1"/>
  <c r="F70" i="2" s="1"/>
  <c r="AE331" i="2"/>
  <c r="G328" i="2" s="1"/>
  <c r="F330" i="2" s="1"/>
  <c r="AQ14" i="2"/>
  <c r="AP28" i="2"/>
  <c r="AQ248" i="2"/>
  <c r="AE16" i="2"/>
  <c r="O18" i="2" s="1"/>
  <c r="J20" i="2" s="1"/>
  <c r="AE79" i="2"/>
  <c r="G76" i="2" s="1"/>
  <c r="F78" i="2" s="1"/>
  <c r="AP4" i="2"/>
  <c r="AP15" i="2"/>
  <c r="AQ28" i="2"/>
  <c r="AP261" i="2"/>
  <c r="AG9" i="2"/>
  <c r="J4" i="2" s="1"/>
  <c r="F8" i="2" s="1"/>
  <c r="AG16" i="2"/>
  <c r="M18" i="2" s="1"/>
  <c r="L20" i="2" s="1"/>
  <c r="AE93" i="2"/>
  <c r="L88" i="2" s="1"/>
  <c r="D92" i="2" s="1"/>
  <c r="AQ15" i="2"/>
  <c r="AP34" i="2"/>
  <c r="AP288" i="2"/>
  <c r="AE17" i="2"/>
  <c r="G14" i="2" s="1"/>
  <c r="F16" i="2" s="1"/>
  <c r="AG121" i="2"/>
  <c r="I118" i="2" s="1"/>
  <c r="D120" i="2" s="1"/>
  <c r="AP16" i="2"/>
  <c r="AQ47" i="2"/>
  <c r="AG17" i="2"/>
  <c r="I14" i="2" s="1"/>
  <c r="D16" i="2" s="1"/>
  <c r="AE130" i="2"/>
  <c r="M130" i="2" s="1"/>
  <c r="F136" i="2" s="1"/>
  <c r="AP5" i="2"/>
  <c r="AQ16" i="2"/>
  <c r="AQ59" i="2"/>
  <c r="AE18" i="2"/>
  <c r="M16" i="2" s="1"/>
  <c r="AE142" i="2"/>
  <c r="O144" i="2" s="1"/>
  <c r="J146" i="2" s="1"/>
  <c r="AQ5" i="2"/>
  <c r="AP17" i="2"/>
  <c r="AP78" i="2"/>
  <c r="AG18" i="2"/>
  <c r="O16" i="2" s="1"/>
  <c r="G20" i="2" s="1"/>
  <c r="AE154" i="2"/>
  <c r="M152" i="2" s="1"/>
  <c r="I156" i="2" s="1"/>
  <c r="AP6" i="2"/>
  <c r="AQ17" i="2"/>
  <c r="AP90" i="2"/>
  <c r="AG4" i="2"/>
  <c r="O4" i="2" s="1"/>
  <c r="D10" i="2" s="1"/>
  <c r="AE5" i="2"/>
  <c r="J6" i="2" s="1"/>
  <c r="I8" i="2" s="1"/>
  <c r="AE19" i="2"/>
  <c r="L14" i="2" s="1"/>
  <c r="D18" i="2" s="1"/>
  <c r="AG176" i="2"/>
  <c r="O174" i="2" s="1"/>
  <c r="G178" i="2" s="1"/>
  <c r="AQ6" i="2"/>
  <c r="AP18" i="2"/>
  <c r="AP102" i="2"/>
  <c r="AG5" i="2"/>
  <c r="L6" i="2" s="1"/>
  <c r="G8" i="2" s="1"/>
  <c r="AG19" i="2"/>
  <c r="J14" i="2" s="1"/>
  <c r="F18" i="2" s="1"/>
  <c r="AG225" i="2"/>
  <c r="L226" i="2" s="1"/>
  <c r="G228" i="2" s="1"/>
  <c r="AP7" i="2"/>
  <c r="AQ18" i="2"/>
  <c r="AQ133" i="2"/>
  <c r="AP120" i="2"/>
  <c r="AE308" i="2"/>
  <c r="M308" i="2" s="1"/>
  <c r="F314" i="2" s="1"/>
  <c r="AE320" i="2"/>
  <c r="O322" i="2" s="1"/>
  <c r="J324" i="2" s="1"/>
  <c r="AE332" i="2"/>
  <c r="M330" i="2" s="1"/>
  <c r="I334" i="2" s="1"/>
  <c r="AE309" i="2"/>
  <c r="J310" i="2" s="1"/>
  <c r="I312" i="2" s="1"/>
  <c r="AE321" i="2"/>
  <c r="G318" i="2" s="1"/>
  <c r="F320" i="2" s="1"/>
  <c r="R320" i="2" s="1"/>
  <c r="AE333" i="2"/>
  <c r="L328" i="2" s="1"/>
  <c r="D332" i="2" s="1"/>
  <c r="P332" i="2" s="1"/>
  <c r="AE298" i="2"/>
  <c r="M298" i="2" s="1"/>
  <c r="F304" i="2" s="1"/>
  <c r="AE310" i="2"/>
  <c r="O312" i="2" s="1"/>
  <c r="J314" i="2" s="1"/>
  <c r="S314" i="2" s="1"/>
  <c r="AE322" i="2"/>
  <c r="M320" i="2" s="1"/>
  <c r="I324" i="2" s="1"/>
  <c r="AE299" i="2"/>
  <c r="J300" i="2" s="1"/>
  <c r="I302" i="2" s="1"/>
  <c r="AE311" i="2"/>
  <c r="G308" i="2" s="1"/>
  <c r="F310" i="2" s="1"/>
  <c r="AE323" i="2"/>
  <c r="L318" i="2" s="1"/>
  <c r="D322" i="2" s="1"/>
  <c r="P322" i="2" s="1"/>
  <c r="AE300" i="2"/>
  <c r="O302" i="2" s="1"/>
  <c r="J304" i="2" s="1"/>
  <c r="AE312" i="2"/>
  <c r="M310" i="2" s="1"/>
  <c r="I314" i="2" s="1"/>
  <c r="AE328" i="2"/>
  <c r="M328" i="2" s="1"/>
  <c r="F334" i="2" s="1"/>
  <c r="AE301" i="2"/>
  <c r="G298" i="2" s="1"/>
  <c r="AE313" i="2"/>
  <c r="L308" i="2" s="1"/>
  <c r="D312" i="2" s="1"/>
  <c r="AE329" i="2"/>
  <c r="J330" i="2" s="1"/>
  <c r="I332" i="2" s="1"/>
  <c r="AE302" i="2"/>
  <c r="M300" i="2" s="1"/>
  <c r="I304" i="2" s="1"/>
  <c r="AE318" i="2"/>
  <c r="M318" i="2" s="1"/>
  <c r="F324" i="2" s="1"/>
  <c r="AE330" i="2"/>
  <c r="O332" i="2" s="1"/>
  <c r="J334" i="2" s="1"/>
  <c r="P334" i="2" s="1"/>
  <c r="AE267" i="2"/>
  <c r="J268" i="2" s="1"/>
  <c r="I270" i="2" s="1"/>
  <c r="AE279" i="2"/>
  <c r="G276" i="2" s="1"/>
  <c r="AE291" i="2"/>
  <c r="L286" i="2" s="1"/>
  <c r="D290" i="2" s="1"/>
  <c r="AQ261" i="2"/>
  <c r="AP277" i="2"/>
  <c r="AQ288" i="2"/>
  <c r="AG267" i="2"/>
  <c r="L268" i="2" s="1"/>
  <c r="G270" i="2" s="1"/>
  <c r="AG279" i="2"/>
  <c r="I276" i="2" s="1"/>
  <c r="AG291" i="2"/>
  <c r="J286" i="2" s="1"/>
  <c r="F290" i="2" s="1"/>
  <c r="AP266" i="2"/>
  <c r="AQ277" i="2"/>
  <c r="AE256" i="2"/>
  <c r="M256" i="2" s="1"/>
  <c r="F262" i="2" s="1"/>
  <c r="R262" i="2" s="1"/>
  <c r="AE268" i="2"/>
  <c r="O270" i="2" s="1"/>
  <c r="J272" i="2" s="1"/>
  <c r="AE280" i="2"/>
  <c r="M278" i="2" s="1"/>
  <c r="I282" i="2" s="1"/>
  <c r="AQ266" i="2"/>
  <c r="AP278" i="2"/>
  <c r="AP289" i="2"/>
  <c r="AG256" i="2"/>
  <c r="O256" i="2" s="1"/>
  <c r="D262" i="2" s="1"/>
  <c r="AG268" i="2"/>
  <c r="M270" i="2" s="1"/>
  <c r="L272" i="2" s="1"/>
  <c r="AG280" i="2"/>
  <c r="O278" i="2" s="1"/>
  <c r="G282" i="2" s="1"/>
  <c r="AP256" i="2"/>
  <c r="AP267" i="2"/>
  <c r="AR267" i="2" s="1"/>
  <c r="AQ278" i="2"/>
  <c r="AQ289" i="2"/>
  <c r="AE257" i="2"/>
  <c r="J258" i="2" s="1"/>
  <c r="I260" i="2" s="1"/>
  <c r="AE269" i="2"/>
  <c r="G266" i="2" s="1"/>
  <c r="F268" i="2" s="1"/>
  <c r="AE281" i="2"/>
  <c r="L276" i="2" s="1"/>
  <c r="D280" i="2" s="1"/>
  <c r="AP279" i="2"/>
  <c r="AR279" i="2" s="1"/>
  <c r="AP290" i="2"/>
  <c r="AG257" i="2"/>
  <c r="L258" i="2" s="1"/>
  <c r="G260" i="2" s="1"/>
  <c r="AG269" i="2"/>
  <c r="I266" i="2" s="1"/>
  <c r="D268" i="2" s="1"/>
  <c r="AG281" i="2"/>
  <c r="J276" i="2" s="1"/>
  <c r="F280" i="2" s="1"/>
  <c r="AP268" i="2"/>
  <c r="AR268" i="2" s="1"/>
  <c r="AQ290" i="2"/>
  <c r="AE258" i="2"/>
  <c r="O260" i="2" s="1"/>
  <c r="J262" i="2" s="1"/>
  <c r="AE270" i="2"/>
  <c r="M268" i="2" s="1"/>
  <c r="I272" i="2" s="1"/>
  <c r="AE286" i="2"/>
  <c r="M286" i="2" s="1"/>
  <c r="F292" i="2" s="1"/>
  <c r="AP257" i="2"/>
  <c r="AR257" i="2" s="1"/>
  <c r="AP280" i="2"/>
  <c r="AP291" i="2"/>
  <c r="AR291" i="2" s="1"/>
  <c r="AG258" i="2"/>
  <c r="M260" i="2" s="1"/>
  <c r="L262" i="2" s="1"/>
  <c r="AG270" i="2"/>
  <c r="O268" i="2" s="1"/>
  <c r="G272" i="2" s="1"/>
  <c r="AG286" i="2"/>
  <c r="O286" i="2" s="1"/>
  <c r="D292" i="2" s="1"/>
  <c r="AP269" i="2"/>
  <c r="AR269" i="2" s="1"/>
  <c r="AE259" i="2"/>
  <c r="G256" i="2" s="1"/>
  <c r="F258" i="2" s="1"/>
  <c r="AE271" i="2"/>
  <c r="L266" i="2" s="1"/>
  <c r="D270" i="2" s="1"/>
  <c r="AE287" i="2"/>
  <c r="J288" i="2" s="1"/>
  <c r="I290" i="2" s="1"/>
  <c r="AP258" i="2"/>
  <c r="AG259" i="2"/>
  <c r="I256" i="2" s="1"/>
  <c r="AG271" i="2"/>
  <c r="J266" i="2" s="1"/>
  <c r="AG287" i="2"/>
  <c r="L288" i="2" s="1"/>
  <c r="G290" i="2" s="1"/>
  <c r="AP270" i="2"/>
  <c r="AR270" i="2" s="1"/>
  <c r="AP281" i="2"/>
  <c r="AR281" i="2" s="1"/>
  <c r="AE260" i="2"/>
  <c r="M258" i="2" s="1"/>
  <c r="I262" i="2" s="1"/>
  <c r="AE276" i="2"/>
  <c r="M276" i="2" s="1"/>
  <c r="F282" i="2" s="1"/>
  <c r="AE288" i="2"/>
  <c r="O290" i="2" s="1"/>
  <c r="J292" i="2" s="1"/>
  <c r="AP259" i="2"/>
  <c r="AR259" i="2" s="1"/>
  <c r="AG260" i="2"/>
  <c r="O258" i="2" s="1"/>
  <c r="G262" i="2" s="1"/>
  <c r="AG276" i="2"/>
  <c r="O276" i="2" s="1"/>
  <c r="D282" i="2" s="1"/>
  <c r="AP271" i="2"/>
  <c r="AR271" i="2" s="1"/>
  <c r="AP286" i="2"/>
  <c r="AE261" i="2"/>
  <c r="L256" i="2" s="1"/>
  <c r="D260" i="2" s="1"/>
  <c r="AE277" i="2"/>
  <c r="J278" i="2" s="1"/>
  <c r="I280" i="2" s="1"/>
  <c r="AE289" i="2"/>
  <c r="G286" i="2" s="1"/>
  <c r="F288" i="2" s="1"/>
  <c r="AP260" i="2"/>
  <c r="AR260" i="2" s="1"/>
  <c r="AP276" i="2"/>
  <c r="AR276" i="2" s="1"/>
  <c r="AP287" i="2"/>
  <c r="AE214" i="2"/>
  <c r="M214" i="2" s="1"/>
  <c r="F220" i="2" s="1"/>
  <c r="AE226" i="2"/>
  <c r="O228" i="2" s="1"/>
  <c r="J230" i="2" s="1"/>
  <c r="AE238" i="2"/>
  <c r="M236" i="2" s="1"/>
  <c r="I240" i="2" s="1"/>
  <c r="AQ215" i="2"/>
  <c r="AP226" i="2"/>
  <c r="AQ237" i="2"/>
  <c r="AG214" i="2"/>
  <c r="O214" i="2" s="1"/>
  <c r="D220" i="2" s="1"/>
  <c r="AG226" i="2"/>
  <c r="M228" i="2" s="1"/>
  <c r="L230" i="2" s="1"/>
  <c r="AG238" i="2"/>
  <c r="O236" i="2" s="1"/>
  <c r="G240" i="2" s="1"/>
  <c r="AP238" i="2"/>
  <c r="AP249" i="2"/>
  <c r="AE215" i="2"/>
  <c r="J216" i="2" s="1"/>
  <c r="I218" i="2" s="1"/>
  <c r="AE227" i="2"/>
  <c r="G224" i="2" s="1"/>
  <c r="AE239" i="2"/>
  <c r="L234" i="2" s="1"/>
  <c r="D238" i="2" s="1"/>
  <c r="AP216" i="2"/>
  <c r="AP227" i="2"/>
  <c r="AQ249" i="2"/>
  <c r="AG227" i="2"/>
  <c r="I224" i="2" s="1"/>
  <c r="D226" i="2" s="1"/>
  <c r="AG239" i="2"/>
  <c r="J234" i="2" s="1"/>
  <c r="F238" i="2" s="1"/>
  <c r="AQ216" i="2"/>
  <c r="AP239" i="2"/>
  <c r="AR239" i="2" s="1"/>
  <c r="AE216" i="2"/>
  <c r="O218" i="2" s="1"/>
  <c r="J220" i="2" s="1"/>
  <c r="AE228" i="2"/>
  <c r="M226" i="2" s="1"/>
  <c r="I230" i="2" s="1"/>
  <c r="AE244" i="2"/>
  <c r="M244" i="2" s="1"/>
  <c r="F250" i="2" s="1"/>
  <c r="AP228" i="2"/>
  <c r="AR228" i="2" s="1"/>
  <c r="AG228" i="2"/>
  <c r="O226" i="2" s="1"/>
  <c r="G230" i="2" s="1"/>
  <c r="AG244" i="2"/>
  <c r="O244" i="2" s="1"/>
  <c r="D250" i="2" s="1"/>
  <c r="AP217" i="2"/>
  <c r="AP244" i="2"/>
  <c r="AE217" i="2"/>
  <c r="G214" i="2" s="1"/>
  <c r="F216" i="2" s="1"/>
  <c r="AE229" i="2"/>
  <c r="L224" i="2" s="1"/>
  <c r="D228" i="2" s="1"/>
  <c r="AE245" i="2"/>
  <c r="J246" i="2" s="1"/>
  <c r="I248" i="2" s="1"/>
  <c r="AQ217" i="2"/>
  <c r="AP229" i="2"/>
  <c r="AR229" i="2" s="1"/>
  <c r="AG229" i="2"/>
  <c r="J224" i="2" s="1"/>
  <c r="F228" i="2" s="1"/>
  <c r="AG245" i="2"/>
  <c r="L246" i="2" s="1"/>
  <c r="G248" i="2" s="1"/>
  <c r="AP218" i="2"/>
  <c r="AE218" i="2"/>
  <c r="M216" i="2" s="1"/>
  <c r="I220" i="2" s="1"/>
  <c r="AE234" i="2"/>
  <c r="M234" i="2" s="1"/>
  <c r="F240" i="2" s="1"/>
  <c r="AE246" i="2"/>
  <c r="O248" i="2" s="1"/>
  <c r="J250" i="2" s="1"/>
  <c r="AQ218" i="2"/>
  <c r="AP234" i="2"/>
  <c r="AP245" i="2"/>
  <c r="AR245" i="2" s="1"/>
  <c r="AG234" i="2"/>
  <c r="O234" i="2" s="1"/>
  <c r="D240" i="2" s="1"/>
  <c r="AG246" i="2"/>
  <c r="M248" i="2" s="1"/>
  <c r="L250" i="2" s="1"/>
  <c r="AP219" i="2"/>
  <c r="AE219" i="2"/>
  <c r="L214" i="2" s="1"/>
  <c r="D218" i="2" s="1"/>
  <c r="AE235" i="2"/>
  <c r="J236" i="2" s="1"/>
  <c r="I238" i="2" s="1"/>
  <c r="AE247" i="2"/>
  <c r="G244" i="2" s="1"/>
  <c r="F246" i="2" s="1"/>
  <c r="AQ219" i="2"/>
  <c r="AP235" i="2"/>
  <c r="AR235" i="2" s="1"/>
  <c r="AP246" i="2"/>
  <c r="AR246" i="2" s="1"/>
  <c r="AG235" i="2"/>
  <c r="L236" i="2" s="1"/>
  <c r="G238" i="2" s="1"/>
  <c r="AG247" i="2"/>
  <c r="I244" i="2" s="1"/>
  <c r="D246" i="2" s="1"/>
  <c r="AE224" i="2"/>
  <c r="M224" i="2" s="1"/>
  <c r="F230" i="2" s="1"/>
  <c r="AE236" i="2"/>
  <c r="O238" i="2" s="1"/>
  <c r="J240" i="2" s="1"/>
  <c r="AE248" i="2"/>
  <c r="M246" i="2" s="1"/>
  <c r="I250" i="2" s="1"/>
  <c r="AP224" i="2"/>
  <c r="AR224" i="2" s="1"/>
  <c r="AP236" i="2"/>
  <c r="AR236" i="2" s="1"/>
  <c r="AP247" i="2"/>
  <c r="AR247" i="2" s="1"/>
  <c r="AG224" i="2"/>
  <c r="O224" i="2" s="1"/>
  <c r="D230" i="2" s="1"/>
  <c r="AG236" i="2"/>
  <c r="M238" i="2" s="1"/>
  <c r="L240" i="2" s="1"/>
  <c r="AG248" i="2"/>
  <c r="O246" i="2" s="1"/>
  <c r="G250" i="2" s="1"/>
  <c r="AP214" i="2"/>
  <c r="AE225" i="2"/>
  <c r="J226" i="2" s="1"/>
  <c r="I228" i="2" s="1"/>
  <c r="AE177" i="2"/>
  <c r="L172" i="2" s="1"/>
  <c r="D176" i="2" s="1"/>
  <c r="AE193" i="2"/>
  <c r="J194" i="2" s="1"/>
  <c r="I196" i="2" s="1"/>
  <c r="AE205" i="2"/>
  <c r="G202" i="2" s="1"/>
  <c r="F204" i="2" s="1"/>
  <c r="AP182" i="2"/>
  <c r="AQ193" i="2"/>
  <c r="AG177" i="2"/>
  <c r="J172" i="2" s="1"/>
  <c r="F176" i="2" s="1"/>
  <c r="AG193" i="2"/>
  <c r="L194" i="2" s="1"/>
  <c r="G196" i="2" s="1"/>
  <c r="AG205" i="2"/>
  <c r="I202" i="2" s="1"/>
  <c r="D204" i="2" s="1"/>
  <c r="AP172" i="2"/>
  <c r="AQ182" i="2"/>
  <c r="AP194" i="2"/>
  <c r="AP205" i="2"/>
  <c r="AE182" i="2"/>
  <c r="M182" i="2" s="1"/>
  <c r="F188" i="2" s="1"/>
  <c r="AE194" i="2"/>
  <c r="O196" i="2" s="1"/>
  <c r="J198" i="2" s="1"/>
  <c r="AE206" i="2"/>
  <c r="M204" i="2" s="1"/>
  <c r="I208" i="2" s="1"/>
  <c r="AQ172" i="2"/>
  <c r="AP183" i="2"/>
  <c r="AQ194" i="2"/>
  <c r="AQ205" i="2"/>
  <c r="AG182" i="2"/>
  <c r="O182" i="2" s="1"/>
  <c r="D188" i="2" s="1"/>
  <c r="AG194" i="2"/>
  <c r="M196" i="2" s="1"/>
  <c r="L198" i="2" s="1"/>
  <c r="AG206" i="2"/>
  <c r="O204" i="2" s="1"/>
  <c r="G208" i="2" s="1"/>
  <c r="AQ183" i="2"/>
  <c r="AP195" i="2"/>
  <c r="AP206" i="2"/>
  <c r="AE183" i="2"/>
  <c r="J184" i="2" s="1"/>
  <c r="I186" i="2" s="1"/>
  <c r="AE195" i="2"/>
  <c r="G192" i="2" s="1"/>
  <c r="AE207" i="2"/>
  <c r="L202" i="2" s="1"/>
  <c r="D206" i="2" s="1"/>
  <c r="AP173" i="2"/>
  <c r="AP184" i="2"/>
  <c r="AQ195" i="2"/>
  <c r="AQ206" i="2"/>
  <c r="AG183" i="2"/>
  <c r="L184" i="2" s="1"/>
  <c r="G186" i="2" s="1"/>
  <c r="AG195" i="2"/>
  <c r="I192" i="2" s="1"/>
  <c r="AG207" i="2"/>
  <c r="J202" i="2" s="1"/>
  <c r="F206" i="2" s="1"/>
  <c r="AQ173" i="2"/>
  <c r="AQ184" i="2"/>
  <c r="AP196" i="2"/>
  <c r="AP207" i="2"/>
  <c r="AQ204" i="2"/>
  <c r="AE172" i="2"/>
  <c r="M172" i="2" s="1"/>
  <c r="F178" i="2" s="1"/>
  <c r="AE184" i="2"/>
  <c r="O186" i="2" s="1"/>
  <c r="J188" i="2" s="1"/>
  <c r="AE196" i="2"/>
  <c r="M194" i="2" s="1"/>
  <c r="I198" i="2" s="1"/>
  <c r="AP174" i="2"/>
  <c r="AP185" i="2"/>
  <c r="AQ196" i="2"/>
  <c r="AQ207" i="2"/>
  <c r="AG204" i="2"/>
  <c r="M206" i="2" s="1"/>
  <c r="L208" i="2" s="1"/>
  <c r="AG172" i="2"/>
  <c r="O172" i="2" s="1"/>
  <c r="D178" i="2" s="1"/>
  <c r="AG184" i="2"/>
  <c r="M186" i="2" s="1"/>
  <c r="L188" i="2" s="1"/>
  <c r="AG196" i="2"/>
  <c r="O194" i="2" s="1"/>
  <c r="G198" i="2" s="1"/>
  <c r="AQ174" i="2"/>
  <c r="AQ185" i="2"/>
  <c r="AE173" i="2"/>
  <c r="J174" i="2" s="1"/>
  <c r="I176" i="2" s="1"/>
  <c r="AE185" i="2"/>
  <c r="G182" i="2" s="1"/>
  <c r="F184" i="2" s="1"/>
  <c r="AE197" i="2"/>
  <c r="L192" i="2" s="1"/>
  <c r="D196" i="2" s="1"/>
  <c r="AP175" i="2"/>
  <c r="AP186" i="2"/>
  <c r="AP197" i="2"/>
  <c r="AG192" i="2"/>
  <c r="O192" i="2" s="1"/>
  <c r="D198" i="2" s="1"/>
  <c r="AG173" i="2"/>
  <c r="L174" i="2" s="1"/>
  <c r="G176" i="2" s="1"/>
  <c r="AG185" i="2"/>
  <c r="I182" i="2" s="1"/>
  <c r="D184" i="2" s="1"/>
  <c r="AG197" i="2"/>
  <c r="J192" i="2" s="1"/>
  <c r="F196" i="2" s="1"/>
  <c r="AQ175" i="2"/>
  <c r="AQ186" i="2"/>
  <c r="AQ197" i="2"/>
  <c r="AE174" i="2"/>
  <c r="O176" i="2" s="1"/>
  <c r="J178" i="2" s="1"/>
  <c r="AE186" i="2"/>
  <c r="M184" i="2" s="1"/>
  <c r="I188" i="2" s="1"/>
  <c r="AE202" i="2"/>
  <c r="M202" i="2" s="1"/>
  <c r="F208" i="2" s="1"/>
  <c r="AP187" i="2"/>
  <c r="AP202" i="2"/>
  <c r="AG174" i="2"/>
  <c r="M176" i="2" s="1"/>
  <c r="L178" i="2" s="1"/>
  <c r="AG186" i="2"/>
  <c r="O184" i="2" s="1"/>
  <c r="G188" i="2" s="1"/>
  <c r="AG202" i="2"/>
  <c r="O202" i="2" s="1"/>
  <c r="D208" i="2" s="1"/>
  <c r="AP176" i="2"/>
  <c r="AQ187" i="2"/>
  <c r="AQ202" i="2"/>
  <c r="AE175" i="2"/>
  <c r="G172" i="2" s="1"/>
  <c r="F174" i="2" s="1"/>
  <c r="AE187" i="2"/>
  <c r="L182" i="2" s="1"/>
  <c r="D186" i="2" s="1"/>
  <c r="AE203" i="2"/>
  <c r="J204" i="2" s="1"/>
  <c r="I206" i="2" s="1"/>
  <c r="AQ176" i="2"/>
  <c r="AP192" i="2"/>
  <c r="AP203" i="2"/>
  <c r="AG175" i="2"/>
  <c r="I172" i="2" s="1"/>
  <c r="D174" i="2" s="1"/>
  <c r="AG187" i="2"/>
  <c r="J182" i="2" s="1"/>
  <c r="AG203" i="2"/>
  <c r="L204" i="2" s="1"/>
  <c r="G206" i="2" s="1"/>
  <c r="AQ192" i="2"/>
  <c r="AQ203" i="2"/>
  <c r="AE176" i="2"/>
  <c r="M174" i="2" s="1"/>
  <c r="I178" i="2" s="1"/>
  <c r="AE192" i="2"/>
  <c r="M192" i="2" s="1"/>
  <c r="F198" i="2" s="1"/>
  <c r="AE204" i="2"/>
  <c r="O206" i="2" s="1"/>
  <c r="J208" i="2" s="1"/>
  <c r="AP177" i="2"/>
  <c r="AR177" i="2" s="1"/>
  <c r="AP204" i="2"/>
  <c r="AG130" i="2"/>
  <c r="O130" i="2" s="1"/>
  <c r="D136" i="2" s="1"/>
  <c r="AG142" i="2"/>
  <c r="M144" i="2" s="1"/>
  <c r="L146" i="2" s="1"/>
  <c r="AG154" i="2"/>
  <c r="O152" i="2" s="1"/>
  <c r="G156" i="2" s="1"/>
  <c r="AP134" i="2"/>
  <c r="AQ145" i="2"/>
  <c r="AE131" i="2"/>
  <c r="J132" i="2" s="1"/>
  <c r="I134" i="2" s="1"/>
  <c r="AE143" i="2"/>
  <c r="G140" i="2" s="1"/>
  <c r="F142" i="2" s="1"/>
  <c r="AE155" i="2"/>
  <c r="L150" i="2" s="1"/>
  <c r="D154" i="2" s="1"/>
  <c r="AQ134" i="2"/>
  <c r="AP150" i="2"/>
  <c r="AP161" i="2"/>
  <c r="AG131" i="2"/>
  <c r="L132" i="2" s="1"/>
  <c r="G134" i="2" s="1"/>
  <c r="AG143" i="2"/>
  <c r="I140" i="2" s="1"/>
  <c r="D142" i="2" s="1"/>
  <c r="AG155" i="2"/>
  <c r="J150" i="2" s="1"/>
  <c r="F154" i="2" s="1"/>
  <c r="AP135" i="2"/>
  <c r="AQ150" i="2"/>
  <c r="AQ161" i="2"/>
  <c r="AE132" i="2"/>
  <c r="O134" i="2" s="1"/>
  <c r="J136" i="2" s="1"/>
  <c r="AE144" i="2"/>
  <c r="M142" i="2" s="1"/>
  <c r="I146" i="2" s="1"/>
  <c r="AE160" i="2"/>
  <c r="M160" i="2" s="1"/>
  <c r="F166" i="2" s="1"/>
  <c r="AQ135" i="2"/>
  <c r="AP151" i="2"/>
  <c r="AP162" i="2"/>
  <c r="AG132" i="2"/>
  <c r="M134" i="2" s="1"/>
  <c r="L136" i="2" s="1"/>
  <c r="AG144" i="2"/>
  <c r="O142" i="2" s="1"/>
  <c r="G146" i="2" s="1"/>
  <c r="AG160" i="2"/>
  <c r="O160" i="2" s="1"/>
  <c r="D166" i="2" s="1"/>
  <c r="AQ151" i="2"/>
  <c r="AR151" i="2" s="1"/>
  <c r="AQ162" i="2"/>
  <c r="AE133" i="2"/>
  <c r="G130" i="2" s="1"/>
  <c r="F132" i="2" s="1"/>
  <c r="AE145" i="2"/>
  <c r="L140" i="2" s="1"/>
  <c r="D144" i="2" s="1"/>
  <c r="AE161" i="2"/>
  <c r="J162" i="2" s="1"/>
  <c r="I164" i="2" s="1"/>
  <c r="AP140" i="2"/>
  <c r="AP152" i="2"/>
  <c r="AP163" i="2"/>
  <c r="AG133" i="2"/>
  <c r="I130" i="2" s="1"/>
  <c r="D132" i="2" s="1"/>
  <c r="AG145" i="2"/>
  <c r="J140" i="2" s="1"/>
  <c r="F144" i="2" s="1"/>
  <c r="AG161" i="2"/>
  <c r="L162" i="2" s="1"/>
  <c r="G164" i="2" s="1"/>
  <c r="AQ140" i="2"/>
  <c r="AQ152" i="2"/>
  <c r="AQ163" i="2"/>
  <c r="AE134" i="2"/>
  <c r="M132" i="2" s="1"/>
  <c r="I136" i="2" s="1"/>
  <c r="AE150" i="2"/>
  <c r="M150" i="2" s="1"/>
  <c r="F156" i="2" s="1"/>
  <c r="AE162" i="2"/>
  <c r="O164" i="2" s="1"/>
  <c r="J166" i="2" s="1"/>
  <c r="AP130" i="2"/>
  <c r="AP141" i="2"/>
  <c r="AP164" i="2"/>
  <c r="AG134" i="2"/>
  <c r="O132" i="2" s="1"/>
  <c r="G136" i="2" s="1"/>
  <c r="AG150" i="2"/>
  <c r="O150" i="2" s="1"/>
  <c r="D156" i="2" s="1"/>
  <c r="AG162" i="2"/>
  <c r="M164" i="2" s="1"/>
  <c r="L166" i="2" s="1"/>
  <c r="AQ130" i="2"/>
  <c r="AQ141" i="2"/>
  <c r="AP153" i="2"/>
  <c r="AQ164" i="2"/>
  <c r="AE135" i="2"/>
  <c r="L130" i="2" s="1"/>
  <c r="D134" i="2" s="1"/>
  <c r="AE151" i="2"/>
  <c r="J152" i="2" s="1"/>
  <c r="I154" i="2" s="1"/>
  <c r="AE163" i="2"/>
  <c r="G160" i="2" s="1"/>
  <c r="F162" i="2" s="1"/>
  <c r="AP131" i="2"/>
  <c r="AP142" i="2"/>
  <c r="AQ153" i="2"/>
  <c r="AG135" i="2"/>
  <c r="J130" i="2" s="1"/>
  <c r="F134" i="2" s="1"/>
  <c r="AG151" i="2"/>
  <c r="L152" i="2" s="1"/>
  <c r="G154" i="2" s="1"/>
  <c r="AG163" i="2"/>
  <c r="I160" i="2" s="1"/>
  <c r="D162" i="2" s="1"/>
  <c r="AQ131" i="2"/>
  <c r="AQ142" i="2"/>
  <c r="AP154" i="2"/>
  <c r="AP165" i="2"/>
  <c r="AE140" i="2"/>
  <c r="M140" i="2" s="1"/>
  <c r="F146" i="2" s="1"/>
  <c r="AE152" i="2"/>
  <c r="O154" i="2" s="1"/>
  <c r="J156" i="2" s="1"/>
  <c r="AE164" i="2"/>
  <c r="M162" i="2" s="1"/>
  <c r="I166" i="2" s="1"/>
  <c r="AP132" i="2"/>
  <c r="AP143" i="2"/>
  <c r="AQ154" i="2"/>
  <c r="AQ165" i="2"/>
  <c r="AG140" i="2"/>
  <c r="O140" i="2" s="1"/>
  <c r="D146" i="2" s="1"/>
  <c r="AG152" i="2"/>
  <c r="M154" i="2" s="1"/>
  <c r="L156" i="2" s="1"/>
  <c r="AG164" i="2"/>
  <c r="O162" i="2" s="1"/>
  <c r="G166" i="2" s="1"/>
  <c r="AQ132" i="2"/>
  <c r="AQ143" i="2"/>
  <c r="AP155" i="2"/>
  <c r="AE141" i="2"/>
  <c r="J142" i="2" s="1"/>
  <c r="I144" i="2" s="1"/>
  <c r="AE153" i="2"/>
  <c r="G150" i="2" s="1"/>
  <c r="F152" i="2" s="1"/>
  <c r="AE165" i="2"/>
  <c r="L160" i="2" s="1"/>
  <c r="D164" i="2" s="1"/>
  <c r="AP144" i="2"/>
  <c r="AQ155" i="2"/>
  <c r="AG141" i="2"/>
  <c r="L142" i="2" s="1"/>
  <c r="G144" i="2" s="1"/>
  <c r="AG153" i="2"/>
  <c r="I150" i="2" s="1"/>
  <c r="D152" i="2" s="1"/>
  <c r="AG165" i="2"/>
  <c r="J160" i="2" s="1"/>
  <c r="F164" i="2" s="1"/>
  <c r="AP133" i="2"/>
  <c r="AQ144" i="2"/>
  <c r="AP160" i="2"/>
  <c r="AE122" i="2"/>
  <c r="M120" i="2" s="1"/>
  <c r="I124" i="2" s="1"/>
  <c r="AQ120" i="2"/>
  <c r="AG122" i="2"/>
  <c r="O120" i="2" s="1"/>
  <c r="G124" i="2" s="1"/>
  <c r="AE123" i="2"/>
  <c r="L118" i="2" s="1"/>
  <c r="AP121" i="2"/>
  <c r="AG123" i="2"/>
  <c r="J118" i="2" s="1"/>
  <c r="F122" i="2" s="1"/>
  <c r="AQ121" i="2"/>
  <c r="AP122" i="2"/>
  <c r="AQ122" i="2"/>
  <c r="AP123" i="2"/>
  <c r="AQ123" i="2"/>
  <c r="AE118" i="2"/>
  <c r="M118" i="2" s="1"/>
  <c r="F124" i="2" s="1"/>
  <c r="AG118" i="2"/>
  <c r="O118" i="2" s="1"/>
  <c r="D124" i="2" s="1"/>
  <c r="AE119" i="2"/>
  <c r="J120" i="2" s="1"/>
  <c r="I122" i="2" s="1"/>
  <c r="AG119" i="2"/>
  <c r="L120" i="2" s="1"/>
  <c r="G122" i="2" s="1"/>
  <c r="AP118" i="2"/>
  <c r="AE120" i="2"/>
  <c r="O122" i="2" s="1"/>
  <c r="J124" i="2" s="1"/>
  <c r="AQ118" i="2"/>
  <c r="AG120" i="2"/>
  <c r="M122" i="2" s="1"/>
  <c r="L124" i="2" s="1"/>
  <c r="AP119" i="2"/>
  <c r="AE121" i="2"/>
  <c r="G118" i="2" s="1"/>
  <c r="F120" i="2" s="1"/>
  <c r="AQ119" i="2"/>
  <c r="AP108" i="2"/>
  <c r="AE108" i="2"/>
  <c r="M108" i="2" s="1"/>
  <c r="F114" i="2" s="1"/>
  <c r="AQ108" i="2"/>
  <c r="AG108" i="2"/>
  <c r="O108" i="2" s="1"/>
  <c r="D114" i="2" s="1"/>
  <c r="AP109" i="2"/>
  <c r="AE109" i="2"/>
  <c r="J110" i="2" s="1"/>
  <c r="I112" i="2" s="1"/>
  <c r="AQ109" i="2"/>
  <c r="AG109" i="2"/>
  <c r="L110" i="2" s="1"/>
  <c r="G112" i="2" s="1"/>
  <c r="AP110" i="2"/>
  <c r="AE110" i="2"/>
  <c r="O112" i="2" s="1"/>
  <c r="J114" i="2" s="1"/>
  <c r="AQ110" i="2"/>
  <c r="AG110" i="2"/>
  <c r="M112" i="2" s="1"/>
  <c r="L114" i="2" s="1"/>
  <c r="AE111" i="2"/>
  <c r="G108" i="2" s="1"/>
  <c r="F110" i="2" s="1"/>
  <c r="AP111" i="2"/>
  <c r="AG111" i="2"/>
  <c r="I108" i="2" s="1"/>
  <c r="D110" i="2" s="1"/>
  <c r="AQ111" i="2"/>
  <c r="AE112" i="2"/>
  <c r="M110" i="2" s="1"/>
  <c r="I114" i="2" s="1"/>
  <c r="AP112" i="2"/>
  <c r="AG112" i="2"/>
  <c r="O110" i="2" s="1"/>
  <c r="G114" i="2" s="1"/>
  <c r="AQ112" i="2"/>
  <c r="AE113" i="2"/>
  <c r="L108" i="2" s="1"/>
  <c r="D112" i="2" s="1"/>
  <c r="AP113" i="2"/>
  <c r="AG113" i="2"/>
  <c r="J108" i="2" s="1"/>
  <c r="F112" i="2" s="1"/>
  <c r="AQ113" i="2"/>
  <c r="AE99" i="2"/>
  <c r="J100" i="2" s="1"/>
  <c r="I102" i="2" s="1"/>
  <c r="AG99" i="2"/>
  <c r="L100" i="2" s="1"/>
  <c r="G102" i="2" s="1"/>
  <c r="AQ102" i="2"/>
  <c r="AE100" i="2"/>
  <c r="O102" i="2" s="1"/>
  <c r="J104" i="2" s="1"/>
  <c r="AP103" i="2"/>
  <c r="AG100" i="2"/>
  <c r="M102" i="2" s="1"/>
  <c r="L104" i="2" s="1"/>
  <c r="AQ103" i="2"/>
  <c r="AE101" i="2"/>
  <c r="G98" i="2" s="1"/>
  <c r="F100" i="2" s="1"/>
  <c r="AG101" i="2"/>
  <c r="I98" i="2" s="1"/>
  <c r="D100" i="2" s="1"/>
  <c r="AE102" i="2"/>
  <c r="M100" i="2" s="1"/>
  <c r="I104" i="2" s="1"/>
  <c r="AG102" i="2"/>
  <c r="O100" i="2" s="1"/>
  <c r="G104" i="2" s="1"/>
  <c r="AE103" i="2"/>
  <c r="L98" i="2" s="1"/>
  <c r="D102" i="2" s="1"/>
  <c r="AP98" i="2"/>
  <c r="AG103" i="2"/>
  <c r="J98" i="2" s="1"/>
  <c r="F102" i="2" s="1"/>
  <c r="AQ98" i="2"/>
  <c r="AP99" i="2"/>
  <c r="AQ99" i="2"/>
  <c r="AP100" i="2"/>
  <c r="AQ100" i="2"/>
  <c r="AE98" i="2"/>
  <c r="M98" i="2" s="1"/>
  <c r="F104" i="2" s="1"/>
  <c r="AP101" i="2"/>
  <c r="AG98" i="2"/>
  <c r="O98" i="2" s="1"/>
  <c r="D104" i="2" s="1"/>
  <c r="AQ101" i="2"/>
  <c r="AG93" i="2"/>
  <c r="J88" i="2" s="1"/>
  <c r="F92" i="2" s="1"/>
  <c r="AQ90" i="2"/>
  <c r="AR90" i="2" s="1"/>
  <c r="AP91" i="2"/>
  <c r="AQ91" i="2"/>
  <c r="AP92" i="2"/>
  <c r="AE88" i="2"/>
  <c r="M88" i="2" s="1"/>
  <c r="AQ92" i="2"/>
  <c r="AG88" i="2"/>
  <c r="O88" i="2" s="1"/>
  <c r="D94" i="2" s="1"/>
  <c r="AE89" i="2"/>
  <c r="J90" i="2" s="1"/>
  <c r="I92" i="2" s="1"/>
  <c r="AP93" i="2"/>
  <c r="AG89" i="2"/>
  <c r="L90" i="2" s="1"/>
  <c r="G92" i="2" s="1"/>
  <c r="AQ93" i="2"/>
  <c r="AE90" i="2"/>
  <c r="O92" i="2" s="1"/>
  <c r="J94" i="2" s="1"/>
  <c r="AG90" i="2"/>
  <c r="M92" i="2" s="1"/>
  <c r="L94" i="2" s="1"/>
  <c r="AP88" i="2"/>
  <c r="AE91" i="2"/>
  <c r="G88" i="2" s="1"/>
  <c r="F90" i="2" s="1"/>
  <c r="AQ88" i="2"/>
  <c r="AG91" i="2"/>
  <c r="I88" i="2" s="1"/>
  <c r="AE92" i="2"/>
  <c r="M90" i="2" s="1"/>
  <c r="I94" i="2" s="1"/>
  <c r="AP89" i="2"/>
  <c r="AG92" i="2"/>
  <c r="O90" i="2" s="1"/>
  <c r="G94" i="2" s="1"/>
  <c r="AQ89" i="2"/>
  <c r="AG79" i="2"/>
  <c r="I76" i="2" s="1"/>
  <c r="D78" i="2" s="1"/>
  <c r="AQ78" i="2"/>
  <c r="AR78" i="2" s="1"/>
  <c r="AE80" i="2"/>
  <c r="M78" i="2" s="1"/>
  <c r="I82" i="2" s="1"/>
  <c r="R82" i="2" s="1"/>
  <c r="AP79" i="2"/>
  <c r="AG80" i="2"/>
  <c r="O78" i="2" s="1"/>
  <c r="G82" i="2" s="1"/>
  <c r="AQ79" i="2"/>
  <c r="AE81" i="2"/>
  <c r="L76" i="2" s="1"/>
  <c r="D80" i="2" s="1"/>
  <c r="AG81" i="2"/>
  <c r="J76" i="2" s="1"/>
  <c r="F80" i="2" s="1"/>
  <c r="AP80" i="2"/>
  <c r="AQ80" i="2"/>
  <c r="AP81" i="2"/>
  <c r="AQ81" i="2"/>
  <c r="AE76" i="2"/>
  <c r="M76" i="2" s="1"/>
  <c r="F82" i="2" s="1"/>
  <c r="AP76" i="2"/>
  <c r="AG76" i="2"/>
  <c r="O76" i="2" s="1"/>
  <c r="D82" i="2" s="1"/>
  <c r="AQ76" i="2"/>
  <c r="AE77" i="2"/>
  <c r="J78" i="2" s="1"/>
  <c r="I80" i="2" s="1"/>
  <c r="AG77" i="2"/>
  <c r="L78" i="2" s="1"/>
  <c r="G80" i="2" s="1"/>
  <c r="P80" i="2" s="1"/>
  <c r="AP77" i="2"/>
  <c r="AE78" i="2"/>
  <c r="O80" i="2" s="1"/>
  <c r="J82" i="2" s="1"/>
  <c r="AQ77" i="2"/>
  <c r="AG78" i="2"/>
  <c r="M80" i="2" s="1"/>
  <c r="L82" i="2" s="1"/>
  <c r="AP66" i="2"/>
  <c r="AQ66" i="2"/>
  <c r="AP67" i="2"/>
  <c r="AE66" i="2"/>
  <c r="M66" i="2" s="1"/>
  <c r="F72" i="2" s="1"/>
  <c r="AQ67" i="2"/>
  <c r="AG66" i="2"/>
  <c r="O66" i="2" s="1"/>
  <c r="D72" i="2" s="1"/>
  <c r="AP68" i="2"/>
  <c r="AE67" i="2"/>
  <c r="J68" i="2" s="1"/>
  <c r="I70" i="2" s="1"/>
  <c r="AQ68" i="2"/>
  <c r="AG67" i="2"/>
  <c r="L68" i="2" s="1"/>
  <c r="G70" i="2" s="1"/>
  <c r="AP69" i="2"/>
  <c r="AE68" i="2"/>
  <c r="O70" i="2" s="1"/>
  <c r="S70" i="2" s="1"/>
  <c r="AQ69" i="2"/>
  <c r="AG68" i="2"/>
  <c r="M70" i="2" s="1"/>
  <c r="L72" i="2" s="1"/>
  <c r="AP70" i="2"/>
  <c r="AE69" i="2"/>
  <c r="G66" i="2" s="1"/>
  <c r="P66" i="2" s="1"/>
  <c r="AQ70" i="2"/>
  <c r="AG69" i="2"/>
  <c r="I66" i="2" s="1"/>
  <c r="D68" i="2" s="1"/>
  <c r="AE70" i="2"/>
  <c r="M68" i="2" s="1"/>
  <c r="I72" i="2" s="1"/>
  <c r="AP71" i="2"/>
  <c r="AG70" i="2"/>
  <c r="O68" i="2" s="1"/>
  <c r="G72" i="2" s="1"/>
  <c r="AQ71" i="2"/>
  <c r="AE71" i="2"/>
  <c r="L66" i="2" s="1"/>
  <c r="D70" i="2" s="1"/>
  <c r="AP60" i="2"/>
  <c r="AE56" i="2"/>
  <c r="M56" i="2" s="1"/>
  <c r="F62" i="2" s="1"/>
  <c r="AQ60" i="2"/>
  <c r="AG56" i="2"/>
  <c r="O56" i="2" s="1"/>
  <c r="D62" i="2" s="1"/>
  <c r="AP61" i="2"/>
  <c r="AE57" i="2"/>
  <c r="J58" i="2" s="1"/>
  <c r="I60" i="2" s="1"/>
  <c r="AQ61" i="2"/>
  <c r="AG57" i="2"/>
  <c r="L58" i="2" s="1"/>
  <c r="G60" i="2" s="1"/>
  <c r="AE58" i="2"/>
  <c r="O60" i="2" s="1"/>
  <c r="J62" i="2" s="1"/>
  <c r="AG58" i="2"/>
  <c r="M60" i="2" s="1"/>
  <c r="L62" i="2" s="1"/>
  <c r="AE59" i="2"/>
  <c r="G56" i="2" s="1"/>
  <c r="F58" i="2" s="1"/>
  <c r="AG59" i="2"/>
  <c r="I56" i="2" s="1"/>
  <c r="D58" i="2" s="1"/>
  <c r="AP56" i="2"/>
  <c r="AE60" i="2"/>
  <c r="M58" i="2" s="1"/>
  <c r="I62" i="2" s="1"/>
  <c r="AQ56" i="2"/>
  <c r="AG60" i="2"/>
  <c r="O58" i="2" s="1"/>
  <c r="G62" i="2" s="1"/>
  <c r="AP57" i="2"/>
  <c r="AE61" i="2"/>
  <c r="L56" i="2" s="1"/>
  <c r="D60" i="2" s="1"/>
  <c r="AQ57" i="2"/>
  <c r="AG61" i="2"/>
  <c r="J56" i="2" s="1"/>
  <c r="F60" i="2" s="1"/>
  <c r="AP58" i="2"/>
  <c r="AQ58" i="2"/>
  <c r="AP59" i="2"/>
  <c r="AR59" i="2" s="1"/>
  <c r="AE49" i="2"/>
  <c r="G46" i="2" s="1"/>
  <c r="F48" i="2" s="1"/>
  <c r="AP48" i="2"/>
  <c r="AG49" i="2"/>
  <c r="I46" i="2" s="1"/>
  <c r="D48" i="2" s="1"/>
  <c r="AQ48" i="2"/>
  <c r="AE50" i="2"/>
  <c r="M48" i="2" s="1"/>
  <c r="I52" i="2" s="1"/>
  <c r="AG50" i="2"/>
  <c r="O48" i="2" s="1"/>
  <c r="G52" i="2" s="1"/>
  <c r="AP49" i="2"/>
  <c r="AE51" i="2"/>
  <c r="L46" i="2" s="1"/>
  <c r="D50" i="2" s="1"/>
  <c r="AQ49" i="2"/>
  <c r="AG51" i="2"/>
  <c r="J46" i="2" s="1"/>
  <c r="F50" i="2" s="1"/>
  <c r="AP50" i="2"/>
  <c r="AQ50" i="2"/>
  <c r="AP51" i="2"/>
  <c r="AQ51" i="2"/>
  <c r="AE46" i="2"/>
  <c r="M46" i="2" s="1"/>
  <c r="F52" i="2" s="1"/>
  <c r="AG46" i="2"/>
  <c r="O46" i="2" s="1"/>
  <c r="D52" i="2" s="1"/>
  <c r="AE47" i="2"/>
  <c r="J48" i="2" s="1"/>
  <c r="I50" i="2" s="1"/>
  <c r="AP46" i="2"/>
  <c r="AG47" i="2"/>
  <c r="L48" i="2" s="1"/>
  <c r="G50" i="2" s="1"/>
  <c r="AQ46" i="2"/>
  <c r="AE48" i="2"/>
  <c r="O50" i="2" s="1"/>
  <c r="J52" i="2" s="1"/>
  <c r="AP47" i="2"/>
  <c r="AQ34" i="2"/>
  <c r="AP35" i="2"/>
  <c r="AE34" i="2"/>
  <c r="M34" i="2" s="1"/>
  <c r="F40" i="2" s="1"/>
  <c r="AQ35" i="2"/>
  <c r="AG34" i="2"/>
  <c r="O34" i="2" s="1"/>
  <c r="D40" i="2" s="1"/>
  <c r="AP36" i="2"/>
  <c r="AE35" i="2"/>
  <c r="J36" i="2" s="1"/>
  <c r="I38" i="2" s="1"/>
  <c r="AQ36" i="2"/>
  <c r="AG35" i="2"/>
  <c r="L36" i="2" s="1"/>
  <c r="G38" i="2" s="1"/>
  <c r="AE36" i="2"/>
  <c r="O38" i="2" s="1"/>
  <c r="J40" i="2" s="1"/>
  <c r="AP37" i="2"/>
  <c r="AG36" i="2"/>
  <c r="M38" i="2" s="1"/>
  <c r="L40" i="2" s="1"/>
  <c r="AQ37" i="2"/>
  <c r="AE37" i="2"/>
  <c r="G34" i="2" s="1"/>
  <c r="F36" i="2" s="1"/>
  <c r="AG37" i="2"/>
  <c r="I34" i="2" s="1"/>
  <c r="D36" i="2" s="1"/>
  <c r="AP38" i="2"/>
  <c r="AE38" i="2"/>
  <c r="M36" i="2" s="1"/>
  <c r="I40" i="2" s="1"/>
  <c r="AQ38" i="2"/>
  <c r="AG38" i="2"/>
  <c r="O36" i="2" s="1"/>
  <c r="G40" i="2" s="1"/>
  <c r="AP39" i="2"/>
  <c r="AE39" i="2"/>
  <c r="L34" i="2" s="1"/>
  <c r="D38" i="2" s="1"/>
  <c r="AQ39" i="2"/>
  <c r="AG39" i="2"/>
  <c r="J34" i="2" s="1"/>
  <c r="F38" i="2" s="1"/>
  <c r="AQ24" i="2"/>
  <c r="AE27" i="2"/>
  <c r="G24" i="2" s="1"/>
  <c r="F26" i="2" s="1"/>
  <c r="AG27" i="2"/>
  <c r="I24" i="2" s="1"/>
  <c r="D26" i="2" s="1"/>
  <c r="AP27" i="2"/>
  <c r="AE29" i="2"/>
  <c r="L24" i="2" s="1"/>
  <c r="D28" i="2" s="1"/>
  <c r="AQ27" i="2"/>
  <c r="AG29" i="2"/>
  <c r="J24" i="2" s="1"/>
  <c r="F28" i="2" s="1"/>
  <c r="AP29" i="2"/>
  <c r="AQ29" i="2"/>
  <c r="AE24" i="2"/>
  <c r="M24" i="2" s="1"/>
  <c r="F30" i="2" s="1"/>
  <c r="AG24" i="2"/>
  <c r="O24" i="2" s="1"/>
  <c r="D30" i="2" s="1"/>
  <c r="AP24" i="2"/>
  <c r="AE4" i="2"/>
  <c r="M4" i="2" s="1"/>
  <c r="F10" i="2" s="1"/>
  <c r="AE7" i="2"/>
  <c r="G4" i="2" s="1"/>
  <c r="F6" i="2" s="1"/>
  <c r="AE9" i="2"/>
  <c r="L4" i="2" s="1"/>
  <c r="D8" i="2" s="1"/>
  <c r="F11" i="4"/>
  <c r="E15" i="4"/>
  <c r="D28" i="4"/>
  <c r="O5" i="6" s="1"/>
  <c r="D29" i="4"/>
  <c r="D13" i="4"/>
  <c r="D8" i="4"/>
  <c r="Q2" i="6" s="1"/>
  <c r="D4" i="4"/>
  <c r="O2" i="6" s="1"/>
  <c r="F68" i="2"/>
  <c r="D61" i="4"/>
  <c r="F42" i="4"/>
  <c r="O17" i="6" s="1"/>
  <c r="D17" i="4"/>
  <c r="F27" i="21"/>
  <c r="D32" i="4"/>
  <c r="Q5" i="6" s="1"/>
  <c r="D33" i="4"/>
  <c r="D24" i="4"/>
  <c r="Q4" i="6" s="1"/>
  <c r="E23" i="4"/>
  <c r="Y120" i="2"/>
  <c r="Y236" i="2"/>
  <c r="W101" i="2"/>
  <c r="Y123" i="2"/>
  <c r="W34" i="2"/>
  <c r="W35" i="2"/>
  <c r="Y145" i="2"/>
  <c r="D9" i="21"/>
  <c r="D17" i="21"/>
  <c r="F11" i="21"/>
  <c r="E7" i="21"/>
  <c r="E23" i="21"/>
  <c r="D25" i="21"/>
  <c r="D5" i="21"/>
  <c r="D13" i="21"/>
  <c r="D21" i="21"/>
  <c r="D29" i="21"/>
  <c r="E15" i="21"/>
  <c r="D33" i="21"/>
  <c r="E31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28" i="21"/>
  <c r="O5" i="22" s="1"/>
  <c r="D32" i="21"/>
  <c r="Q5" i="22" s="1"/>
  <c r="Y119" i="2"/>
  <c r="W133" i="2"/>
  <c r="Y141" i="2"/>
  <c r="W118" i="2"/>
  <c r="W46" i="2"/>
  <c r="P328" i="2"/>
  <c r="P308" i="2"/>
  <c r="D21" i="4"/>
  <c r="D5" i="4"/>
  <c r="D16" i="4"/>
  <c r="Q3" i="6" s="1"/>
  <c r="D40" i="4"/>
  <c r="Q6" i="6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D122" i="2"/>
  <c r="Y118" i="2"/>
  <c r="W99" i="2"/>
  <c r="F94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Y194" i="2"/>
  <c r="Y197" i="2"/>
  <c r="W260" i="2"/>
  <c r="Y267" i="2"/>
  <c r="W280" i="2"/>
  <c r="Y287" i="2"/>
  <c r="Y300" i="2"/>
  <c r="Y313" i="2"/>
  <c r="Y333" i="2"/>
  <c r="R292" i="2"/>
  <c r="W266" i="2"/>
  <c r="Y270" i="2"/>
  <c r="W286" i="2"/>
  <c r="Y290" i="2"/>
  <c r="W312" i="2"/>
  <c r="Y80" i="2"/>
  <c r="W144" i="2"/>
  <c r="Y34" i="2"/>
  <c r="W18" i="2"/>
  <c r="W135" i="2"/>
  <c r="Y38" i="2"/>
  <c r="W47" i="2"/>
  <c r="W131" i="2"/>
  <c r="W309" i="2"/>
  <c r="Y76" i="2"/>
  <c r="Y17" i="2"/>
  <c r="Y132" i="2"/>
  <c r="W268" i="2"/>
  <c r="W288" i="2"/>
  <c r="Y48" i="2"/>
  <c r="Y59" i="2"/>
  <c r="W93" i="2"/>
  <c r="Y203" i="2"/>
  <c r="S76" i="2"/>
  <c r="Y143" i="2"/>
  <c r="W57" i="2"/>
  <c r="W162" i="2"/>
  <c r="Y160" i="2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00" i="2"/>
  <c r="R314" i="2"/>
  <c r="P320" i="2"/>
  <c r="S334" i="2"/>
  <c r="D330" i="2"/>
  <c r="P302" i="2"/>
  <c r="S302" i="2"/>
  <c r="P314" i="2"/>
  <c r="D310" i="2"/>
  <c r="R308" i="2"/>
  <c r="S308" i="2"/>
  <c r="F300" i="2"/>
  <c r="R300" i="2" s="1"/>
  <c r="R310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F332" i="2"/>
  <c r="R332" i="2" s="1"/>
  <c r="W299" i="2"/>
  <c r="Y310" i="2"/>
  <c r="W319" i="2"/>
  <c r="Y330" i="2"/>
  <c r="W298" i="2"/>
  <c r="W318" i="2"/>
  <c r="D258" i="2"/>
  <c r="P282" i="2"/>
  <c r="D278" i="2"/>
  <c r="S292" i="2"/>
  <c r="F278" i="2"/>
  <c r="Y260" i="2"/>
  <c r="Y280" i="2"/>
  <c r="Y269" i="2"/>
  <c r="F270" i="2"/>
  <c r="Y289" i="2"/>
  <c r="W257" i="2"/>
  <c r="Y268" i="2"/>
  <c r="W277" i="2"/>
  <c r="Y288" i="2"/>
  <c r="F226" i="2"/>
  <c r="F236" i="2"/>
  <c r="Y219" i="2"/>
  <c r="W224" i="2"/>
  <c r="Y225" i="2"/>
  <c r="Y239" i="2"/>
  <c r="W244" i="2"/>
  <c r="Y245" i="2"/>
  <c r="Y218" i="2"/>
  <c r="W227" i="2"/>
  <c r="Y238" i="2"/>
  <c r="W247" i="2"/>
  <c r="Y226" i="2"/>
  <c r="Y246" i="2"/>
  <c r="W214" i="2"/>
  <c r="W234" i="2"/>
  <c r="Y234" i="2"/>
  <c r="Y214" i="2"/>
  <c r="W175" i="2"/>
  <c r="Y177" i="2"/>
  <c r="D194" i="2"/>
  <c r="F194" i="2"/>
  <c r="Y185" i="2"/>
  <c r="Y205" i="2"/>
  <c r="Y184" i="2"/>
  <c r="Y204" i="2"/>
  <c r="R80" i="2"/>
  <c r="D12" i="4"/>
  <c r="O3" i="6" s="1"/>
  <c r="W103" i="2"/>
  <c r="Y100" i="2"/>
  <c r="E31" i="4"/>
  <c r="D20" i="4"/>
  <c r="O4" i="6" s="1"/>
  <c r="W112" i="2"/>
  <c r="Y7" i="2"/>
  <c r="W8" i="2"/>
  <c r="R76" i="2"/>
  <c r="W92" i="2"/>
  <c r="W89" i="2"/>
  <c r="R66" i="2"/>
  <c r="W39" i="2"/>
  <c r="Y35" i="2"/>
  <c r="W81" i="2"/>
  <c r="Y77" i="2"/>
  <c r="G50" i="4" l="1"/>
  <c r="Q19" i="6" s="1"/>
  <c r="AR19" i="2"/>
  <c r="E62" i="4"/>
  <c r="Q14" i="6" s="1"/>
  <c r="F58" i="4"/>
  <c r="Q17" i="6" s="1"/>
  <c r="P206" i="2"/>
  <c r="AR145" i="2"/>
  <c r="AR195" i="2"/>
  <c r="R172" i="2"/>
  <c r="P146" i="2"/>
  <c r="S220" i="2"/>
  <c r="S192" i="2"/>
  <c r="AR160" i="2"/>
  <c r="P156" i="2"/>
  <c r="S146" i="2"/>
  <c r="R136" i="2"/>
  <c r="S188" i="2"/>
  <c r="P188" i="2"/>
  <c r="P178" i="2"/>
  <c r="R188" i="2"/>
  <c r="P204" i="2"/>
  <c r="R204" i="2"/>
  <c r="P196" i="2"/>
  <c r="P184" i="2"/>
  <c r="P186" i="2"/>
  <c r="R174" i="2"/>
  <c r="P140" i="2"/>
  <c r="S132" i="2"/>
  <c r="P220" i="2"/>
  <c r="P218" i="2"/>
  <c r="AR206" i="2"/>
  <c r="R202" i="2"/>
  <c r="R194" i="2"/>
  <c r="S182" i="2"/>
  <c r="R182" i="2"/>
  <c r="P172" i="2"/>
  <c r="P166" i="2"/>
  <c r="P154" i="2"/>
  <c r="R144" i="2"/>
  <c r="P136" i="2"/>
  <c r="P132" i="2"/>
  <c r="R134" i="2"/>
  <c r="S218" i="2"/>
  <c r="R192" i="2"/>
  <c r="P192" i="2"/>
  <c r="R184" i="2"/>
  <c r="S184" i="2"/>
  <c r="S172" i="2"/>
  <c r="R160" i="2"/>
  <c r="P144" i="2"/>
  <c r="P208" i="2"/>
  <c r="R176" i="2"/>
  <c r="S134" i="2"/>
  <c r="P130" i="2"/>
  <c r="P134" i="2"/>
  <c r="AR130" i="2"/>
  <c r="AR214" i="2"/>
  <c r="R218" i="2"/>
  <c r="AR226" i="2"/>
  <c r="AR225" i="2"/>
  <c r="AR227" i="2"/>
  <c r="P240" i="2"/>
  <c r="R236" i="2"/>
  <c r="AR234" i="2"/>
  <c r="AR238" i="2"/>
  <c r="AR244" i="2"/>
  <c r="AR256" i="2"/>
  <c r="AR258" i="2"/>
  <c r="S262" i="2"/>
  <c r="P266" i="2"/>
  <c r="P280" i="2"/>
  <c r="AR286" i="2"/>
  <c r="AR287" i="2"/>
  <c r="R290" i="2"/>
  <c r="P286" i="2"/>
  <c r="AR289" i="2"/>
  <c r="S280" i="2"/>
  <c r="R276" i="2"/>
  <c r="R278" i="2"/>
  <c r="AR280" i="2"/>
  <c r="S266" i="2"/>
  <c r="R266" i="2"/>
  <c r="R256" i="2"/>
  <c r="R238" i="2"/>
  <c r="P234" i="2"/>
  <c r="P236" i="2"/>
  <c r="P228" i="2"/>
  <c r="R230" i="2"/>
  <c r="P226" i="2"/>
  <c r="R228" i="2"/>
  <c r="S230" i="2"/>
  <c r="P250" i="2"/>
  <c r="R216" i="2"/>
  <c r="P216" i="2"/>
  <c r="AR215" i="2"/>
  <c r="R248" i="2"/>
  <c r="R104" i="2"/>
  <c r="P100" i="2"/>
  <c r="AR34" i="2"/>
  <c r="P92" i="2"/>
  <c r="R102" i="2"/>
  <c r="P88" i="2"/>
  <c r="P16" i="2"/>
  <c r="P30" i="2"/>
  <c r="R30" i="2"/>
  <c r="S36" i="2"/>
  <c r="R60" i="2"/>
  <c r="P60" i="2"/>
  <c r="R62" i="2"/>
  <c r="P6" i="2"/>
  <c r="P18" i="2"/>
  <c r="P48" i="2"/>
  <c r="P46" i="2"/>
  <c r="R56" i="2"/>
  <c r="AR4" i="2"/>
  <c r="AR7" i="2"/>
  <c r="S130" i="2"/>
  <c r="S136" i="2"/>
  <c r="AR134" i="2"/>
  <c r="R130" i="2"/>
  <c r="R132" i="2"/>
  <c r="AR121" i="2"/>
  <c r="AR118" i="2"/>
  <c r="AR120" i="2"/>
  <c r="R114" i="2"/>
  <c r="P114" i="2"/>
  <c r="P108" i="2"/>
  <c r="S98" i="2"/>
  <c r="P98" i="2"/>
  <c r="R98" i="2"/>
  <c r="P102" i="2"/>
  <c r="P104" i="2"/>
  <c r="R94" i="2"/>
  <c r="R46" i="2"/>
  <c r="P38" i="2"/>
  <c r="R28" i="2"/>
  <c r="R26" i="2"/>
  <c r="P26" i="2"/>
  <c r="S244" i="2"/>
  <c r="P276" i="2"/>
  <c r="S276" i="2"/>
  <c r="J72" i="2"/>
  <c r="P244" i="2"/>
  <c r="R34" i="2"/>
  <c r="S228" i="2"/>
  <c r="AR47" i="2"/>
  <c r="S318" i="2"/>
  <c r="P162" i="2"/>
  <c r="R302" i="2"/>
  <c r="S162" i="2"/>
  <c r="S166" i="2"/>
  <c r="S208" i="2"/>
  <c r="S238" i="2"/>
  <c r="AR102" i="2"/>
  <c r="AR18" i="2"/>
  <c r="R70" i="2"/>
  <c r="R78" i="2"/>
  <c r="R318" i="2"/>
  <c r="S322" i="2"/>
  <c r="AR172" i="2"/>
  <c r="S26" i="2"/>
  <c r="R58" i="2"/>
  <c r="R72" i="2"/>
  <c r="AR192" i="2"/>
  <c r="S16" i="2"/>
  <c r="S88" i="2"/>
  <c r="S104" i="2"/>
  <c r="R8" i="2"/>
  <c r="AR133" i="2"/>
  <c r="AR193" i="2"/>
  <c r="R220" i="2"/>
  <c r="P272" i="2"/>
  <c r="P10" i="2"/>
  <c r="AR237" i="2"/>
  <c r="P76" i="2"/>
  <c r="I20" i="2"/>
  <c r="R20" i="2" s="1"/>
  <c r="P20" i="2"/>
  <c r="AR9" i="2"/>
  <c r="R10" i="2"/>
  <c r="S8" i="2"/>
  <c r="R6" i="2"/>
  <c r="AR8" i="2"/>
  <c r="S10" i="2"/>
  <c r="AR26" i="2"/>
  <c r="S328" i="2"/>
  <c r="R90" i="2"/>
  <c r="AR25" i="2"/>
  <c r="R14" i="2"/>
  <c r="AR24" i="2"/>
  <c r="P52" i="2"/>
  <c r="S62" i="2"/>
  <c r="R48" i="2"/>
  <c r="P112" i="2"/>
  <c r="AR109" i="2"/>
  <c r="AR17" i="2"/>
  <c r="AR93" i="2"/>
  <c r="P110" i="2"/>
  <c r="AR288" i="2"/>
  <c r="R92" i="2"/>
  <c r="AR144" i="2"/>
  <c r="R270" i="2"/>
  <c r="R36" i="2"/>
  <c r="P62" i="2"/>
  <c r="P262" i="2"/>
  <c r="S272" i="2"/>
  <c r="P290" i="2"/>
  <c r="R16" i="2"/>
  <c r="S38" i="2"/>
  <c r="AR71" i="2"/>
  <c r="S14" i="2"/>
  <c r="S72" i="2"/>
  <c r="P248" i="2"/>
  <c r="AR185" i="2"/>
  <c r="AR98" i="2"/>
  <c r="AR140" i="2"/>
  <c r="AR28" i="2"/>
  <c r="R280" i="2"/>
  <c r="P182" i="2"/>
  <c r="P14" i="2"/>
  <c r="AR36" i="2"/>
  <c r="AR70" i="2"/>
  <c r="AR113" i="2"/>
  <c r="R250" i="2"/>
  <c r="P230" i="2"/>
  <c r="S56" i="2"/>
  <c r="AR39" i="2"/>
  <c r="P40" i="2"/>
  <c r="R282" i="2"/>
  <c r="R112" i="2"/>
  <c r="F186" i="2"/>
  <c r="R186" i="2" s="1"/>
  <c r="R272" i="2"/>
  <c r="S68" i="2"/>
  <c r="P164" i="2"/>
  <c r="AR58" i="2"/>
  <c r="AR77" i="2"/>
  <c r="AR131" i="2"/>
  <c r="R240" i="2"/>
  <c r="R258" i="2"/>
  <c r="AR290" i="2"/>
  <c r="S248" i="2"/>
  <c r="S102" i="2"/>
  <c r="R150" i="2"/>
  <c r="R288" i="2"/>
  <c r="P94" i="2"/>
  <c r="AR101" i="2"/>
  <c r="P246" i="2"/>
  <c r="P202" i="2"/>
  <c r="P214" i="2"/>
  <c r="S260" i="2"/>
  <c r="R52" i="2"/>
  <c r="S214" i="2"/>
  <c r="R298" i="2"/>
  <c r="S48" i="2"/>
  <c r="R50" i="2"/>
  <c r="S176" i="2"/>
  <c r="AR57" i="2"/>
  <c r="AR112" i="2"/>
  <c r="R164" i="2"/>
  <c r="AR143" i="2"/>
  <c r="S154" i="2"/>
  <c r="S156" i="2"/>
  <c r="S142" i="2"/>
  <c r="AR204" i="2"/>
  <c r="AR182" i="2"/>
  <c r="P238" i="2"/>
  <c r="P298" i="2"/>
  <c r="AR14" i="2"/>
  <c r="S298" i="2"/>
  <c r="R166" i="2"/>
  <c r="P56" i="2"/>
  <c r="AR27" i="2"/>
  <c r="S50" i="2"/>
  <c r="S198" i="2"/>
  <c r="R268" i="2"/>
  <c r="AR266" i="2"/>
  <c r="AR5" i="2"/>
  <c r="P82" i="2"/>
  <c r="AR111" i="2"/>
  <c r="AR176" i="2"/>
  <c r="R234" i="2"/>
  <c r="AR155" i="2"/>
  <c r="R38" i="2"/>
  <c r="S234" i="2"/>
  <c r="P70" i="2"/>
  <c r="AR68" i="2"/>
  <c r="AR15" i="2"/>
  <c r="AR100" i="2"/>
  <c r="AR103" i="2"/>
  <c r="AR175" i="2"/>
  <c r="R198" i="2"/>
  <c r="P198" i="2"/>
  <c r="AR249" i="2"/>
  <c r="AR6" i="2"/>
  <c r="P68" i="2"/>
  <c r="AR56" i="2"/>
  <c r="AR67" i="2"/>
  <c r="R124" i="2"/>
  <c r="AR154" i="2"/>
  <c r="AR150" i="2"/>
  <c r="S250" i="2"/>
  <c r="AR16" i="2"/>
  <c r="S286" i="2"/>
  <c r="R118" i="2"/>
  <c r="P50" i="2"/>
  <c r="AR99" i="2"/>
  <c r="S144" i="2"/>
  <c r="AR187" i="2"/>
  <c r="S178" i="2"/>
  <c r="AR219" i="2"/>
  <c r="AR216" i="2"/>
  <c r="AR261" i="2"/>
  <c r="E30" i="4"/>
  <c r="Q12" i="6" s="1"/>
  <c r="E6" i="21"/>
  <c r="O7" i="22" s="1"/>
  <c r="E30" i="21"/>
  <c r="Q8" i="22" s="1"/>
  <c r="E22" i="21"/>
  <c r="O8" i="22" s="1"/>
  <c r="E22" i="4"/>
  <c r="O12" i="6" s="1"/>
  <c r="E14" i="21"/>
  <c r="Q7" i="22" s="1"/>
  <c r="E6" i="4"/>
  <c r="O11" i="6" s="1"/>
  <c r="E14" i="4"/>
  <c r="Q11" i="6" s="1"/>
  <c r="P120" i="2"/>
  <c r="AR119" i="2"/>
  <c r="P124" i="2"/>
  <c r="S124" i="2"/>
  <c r="AR123" i="2"/>
  <c r="R328" i="2"/>
  <c r="P270" i="2"/>
  <c r="S282" i="2"/>
  <c r="R286" i="2"/>
  <c r="R260" i="2"/>
  <c r="AR277" i="2"/>
  <c r="P256" i="2"/>
  <c r="S256" i="2"/>
  <c r="AR278" i="2"/>
  <c r="P260" i="2"/>
  <c r="R246" i="2"/>
  <c r="AR218" i="2"/>
  <c r="R214" i="2"/>
  <c r="S240" i="2"/>
  <c r="S224" i="2"/>
  <c r="R226" i="2"/>
  <c r="R224" i="2"/>
  <c r="P224" i="2"/>
  <c r="AR217" i="2"/>
  <c r="R244" i="2"/>
  <c r="R196" i="2"/>
  <c r="R178" i="2"/>
  <c r="AR202" i="2"/>
  <c r="AR205" i="2"/>
  <c r="AR194" i="2"/>
  <c r="AR207" i="2"/>
  <c r="AR203" i="2"/>
  <c r="AR196" i="2"/>
  <c r="S202" i="2"/>
  <c r="S204" i="2"/>
  <c r="R208" i="2"/>
  <c r="R206" i="2"/>
  <c r="S196" i="2"/>
  <c r="AR183" i="2"/>
  <c r="P176" i="2"/>
  <c r="AR197" i="2"/>
  <c r="AR184" i="2"/>
  <c r="AR186" i="2"/>
  <c r="AR174" i="2"/>
  <c r="AR173" i="2"/>
  <c r="S140" i="2"/>
  <c r="P142" i="2"/>
  <c r="AR132" i="2"/>
  <c r="R156" i="2"/>
  <c r="P160" i="2"/>
  <c r="AR165" i="2"/>
  <c r="AR153" i="2"/>
  <c r="AR161" i="2"/>
  <c r="R140" i="2"/>
  <c r="S160" i="2"/>
  <c r="AR162" i="2"/>
  <c r="R154" i="2"/>
  <c r="R142" i="2"/>
  <c r="AR163" i="2"/>
  <c r="AR152" i="2"/>
  <c r="P150" i="2"/>
  <c r="AR164" i="2"/>
  <c r="R152" i="2"/>
  <c r="AR142" i="2"/>
  <c r="AR141" i="2"/>
  <c r="AR135" i="2"/>
  <c r="S150" i="2"/>
  <c r="R162" i="2"/>
  <c r="S118" i="2"/>
  <c r="S122" i="2"/>
  <c r="S120" i="2"/>
  <c r="AR122" i="2"/>
  <c r="R122" i="2"/>
  <c r="P118" i="2"/>
  <c r="R120" i="2"/>
  <c r="S108" i="2"/>
  <c r="S112" i="2"/>
  <c r="AR110" i="2"/>
  <c r="R108" i="2"/>
  <c r="AR108" i="2"/>
  <c r="R100" i="2"/>
  <c r="S100" i="2"/>
  <c r="AR89" i="2"/>
  <c r="AR92" i="2"/>
  <c r="R88" i="2"/>
  <c r="AR91" i="2"/>
  <c r="D90" i="2"/>
  <c r="P90" i="2" s="1"/>
  <c r="AR88" i="2"/>
  <c r="AR81" i="2"/>
  <c r="S78" i="2"/>
  <c r="AR80" i="2"/>
  <c r="AR79" i="2"/>
  <c r="AR76" i="2"/>
  <c r="P78" i="2"/>
  <c r="S66" i="2"/>
  <c r="AR69" i="2"/>
  <c r="R68" i="2"/>
  <c r="AR66" i="2"/>
  <c r="AR61" i="2"/>
  <c r="AR60" i="2"/>
  <c r="AR51" i="2"/>
  <c r="AR50" i="2"/>
  <c r="S46" i="2"/>
  <c r="AR49" i="2"/>
  <c r="AR46" i="2"/>
  <c r="AR48" i="2"/>
  <c r="AR37" i="2"/>
  <c r="S34" i="2"/>
  <c r="P34" i="2"/>
  <c r="AR38" i="2"/>
  <c r="AR35" i="2"/>
  <c r="P36" i="2"/>
  <c r="S24" i="2"/>
  <c r="P24" i="2"/>
  <c r="P28" i="2"/>
  <c r="AR29" i="2"/>
  <c r="R24" i="2"/>
  <c r="R4" i="2"/>
  <c r="S4" i="2"/>
  <c r="S6" i="2"/>
  <c r="P4" i="2"/>
  <c r="P8" i="2"/>
  <c r="S270" i="2"/>
  <c r="R146" i="2"/>
  <c r="P122" i="2"/>
  <c r="S60" i="2"/>
  <c r="S226" i="2"/>
  <c r="S300" i="2"/>
  <c r="S94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  <c r="AS172" i="2"/>
  <c r="AS20" i="2"/>
  <c r="AS118" i="2"/>
  <c r="AS164" i="2"/>
  <c r="AS154" i="2"/>
  <c r="AS46" i="2"/>
  <c r="AS262" i="2"/>
  <c r="AS98" i="2"/>
  <c r="AS4" i="2"/>
  <c r="AS146" i="2"/>
  <c r="AS280" i="2"/>
  <c r="AS228" i="2"/>
  <c r="AS278" i="2"/>
  <c r="AS178" i="2"/>
  <c r="AS166" i="2"/>
  <c r="AS112" i="2"/>
  <c r="AS226" i="2"/>
  <c r="AS62" i="2"/>
  <c r="AS26" i="2"/>
  <c r="AS136" i="2"/>
  <c r="AS266" i="2"/>
  <c r="AS176" i="2"/>
  <c r="AS52" i="2"/>
  <c r="AS194" i="2"/>
  <c r="AS162" i="2"/>
  <c r="AS66" i="2"/>
  <c r="AS224" i="2"/>
  <c r="AS192" i="2"/>
  <c r="AS256" i="2"/>
  <c r="AS196" i="2"/>
  <c r="AS132" i="2"/>
  <c r="AS30" i="2"/>
  <c r="AS288" i="2"/>
  <c r="AS110" i="2"/>
  <c r="AS40" i="2"/>
  <c r="AS244" i="2"/>
  <c r="AS122" i="2"/>
  <c r="AS182" i="2"/>
  <c r="AS142" i="2"/>
  <c r="AS130" i="2"/>
  <c r="AS292" i="2"/>
  <c r="AS36" i="2"/>
  <c r="AS186" i="2"/>
  <c r="AS140" i="2"/>
  <c r="AS184" i="2"/>
  <c r="AS14" i="2"/>
  <c r="AS68" i="2"/>
  <c r="AS286" i="2"/>
  <c r="AS234" i="2"/>
  <c r="AS246" i="2"/>
  <c r="AS260" i="2"/>
  <c r="AS94" i="2"/>
  <c r="AS82" i="2"/>
  <c r="AS218" i="2"/>
  <c r="AS78" i="2"/>
  <c r="AS10" i="2"/>
  <c r="AS38" i="2"/>
  <c r="AS214" i="2"/>
  <c r="AS270" i="2"/>
  <c r="AS268" i="2"/>
  <c r="AS206" i="2"/>
  <c r="AS238" i="2"/>
  <c r="AS156" i="2"/>
  <c r="AS6" i="2"/>
  <c r="AS204" i="2"/>
  <c r="AS88" i="2"/>
  <c r="AS208" i="2"/>
  <c r="AS48" i="2"/>
  <c r="AS104" i="2"/>
  <c r="AS282" i="2"/>
  <c r="AS34" i="2"/>
  <c r="AS100" i="2"/>
  <c r="AS18" i="2"/>
  <c r="AS80" i="2"/>
  <c r="AS56" i="2"/>
  <c r="AS240" i="2"/>
  <c r="AS160" i="2"/>
  <c r="AS60" i="2"/>
  <c r="AS8" i="2"/>
  <c r="AS92" i="2"/>
  <c r="AS144" i="2"/>
  <c r="AS90" i="2"/>
  <c r="AS124" i="2"/>
  <c r="AS250" i="2"/>
  <c r="AS290" i="2"/>
  <c r="AS16" i="2"/>
  <c r="AS58" i="2"/>
  <c r="AS258" i="2"/>
  <c r="AS236" i="2"/>
  <c r="AS134" i="2"/>
  <c r="AS70" i="2"/>
  <c r="AS230" i="2"/>
  <c r="AS248" i="2"/>
  <c r="AS276" i="2"/>
  <c r="AS272" i="2"/>
  <c r="AS76" i="2"/>
  <c r="AS108" i="2"/>
  <c r="AS120" i="2"/>
  <c r="AS202" i="2"/>
  <c r="AS174" i="2"/>
  <c r="AS114" i="2"/>
  <c r="AS102" i="2"/>
  <c r="AS198" i="2"/>
  <c r="AS220" i="2"/>
  <c r="AS72" i="2"/>
  <c r="AS152" i="2"/>
  <c r="AS150" i="2"/>
  <c r="AS50" i="2"/>
  <c r="AS188" i="2"/>
  <c r="AS216" i="2"/>
  <c r="AS24" i="2"/>
  <c r="AS28" i="2"/>
  <c r="O12" i="22" l="1"/>
  <c r="S186" i="2"/>
  <c r="S20" i="2"/>
  <c r="S90" i="2"/>
  <c r="F10" i="21"/>
  <c r="O10" i="22" s="1"/>
  <c r="F26" i="21"/>
  <c r="Q10" i="22" s="1"/>
  <c r="F10" i="4"/>
  <c r="O16" i="6" s="1"/>
  <c r="F26" i="4"/>
  <c r="Q16" i="6" s="1"/>
  <c r="G18" i="21" l="1"/>
  <c r="G18" i="4"/>
  <c r="O19" i="6" s="1"/>
  <c r="G34" i="4" l="1"/>
</calcChain>
</file>

<file path=xl/sharedStrings.xml><?xml version="1.0" encoding="utf-8"?>
<sst xmlns="http://schemas.openxmlformats.org/spreadsheetml/2006/main" count="2579" uniqueCount="498">
  <si>
    <t>oddíl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</si>
  <si>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</si>
  <si>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</si>
  <si>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</si>
  <si>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</si>
  <si>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</si>
  <si>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</si>
  <si>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</si>
  <si>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</si>
  <si>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</si>
  <si>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</si>
  <si>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</si>
  <si>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</si>
  <si>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</si>
  <si>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</si>
  <si>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</si>
  <si>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</si>
  <si>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</si>
  <si>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</si>
  <si>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</si>
  <si>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</si>
  <si>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</si>
  <si>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</si>
  <si>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</si>
  <si>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</si>
  <si>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</si>
  <si>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</si>
  <si>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</si>
  <si>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</si>
  <si>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</si>
  <si>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</si>
  <si>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</si>
  <si>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</si>
  <si>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</si>
  <si>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</si>
  <si>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</si>
  <si>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</si>
  <si>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</si>
  <si>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</si>
  <si>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</si>
  <si>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</si>
  <si>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</si>
  <si>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</si>
  <si>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</si>
  <si>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BTM B - U13 - 1.stupeň turnaj B</t>
  </si>
  <si>
    <t>finále</t>
  </si>
  <si>
    <t>Křepela David</t>
  </si>
  <si>
    <t>STK Zbraslavec</t>
  </si>
  <si>
    <t>Barták Lukáš</t>
  </si>
  <si>
    <t>KST Kunštát</t>
  </si>
  <si>
    <t>KST Blansko</t>
  </si>
  <si>
    <t>Zouharová Zuzana</t>
  </si>
  <si>
    <t>Voráč Pavel</t>
  </si>
  <si>
    <t>1.</t>
  </si>
  <si>
    <t>2.</t>
  </si>
  <si>
    <t>3.</t>
  </si>
  <si>
    <t>4.</t>
  </si>
  <si>
    <t>Míčky domácí hráč</t>
  </si>
  <si>
    <t>Míčky</t>
  </si>
  <si>
    <t>získal</t>
  </si>
  <si>
    <t>ztratil</t>
  </si>
  <si>
    <t>rozdíl</t>
  </si>
  <si>
    <t>Přikryl Lukáš</t>
  </si>
  <si>
    <t>Krištof Martin</t>
  </si>
  <si>
    <t>Buryšek Radovan</t>
  </si>
  <si>
    <t>-2</t>
  </si>
  <si>
    <t>Dudík Luboš</t>
  </si>
  <si>
    <t>Ryšavý Michal</t>
  </si>
  <si>
    <t>Přikryl Aleš</t>
  </si>
  <si>
    <t>Vaculík Miloslav</t>
  </si>
  <si>
    <t>Lánský Jakub</t>
  </si>
  <si>
    <t>Petr Michal</t>
  </si>
  <si>
    <t>Svoboda Lukáš II.</t>
  </si>
  <si>
    <t>Bezděk Luboš</t>
  </si>
  <si>
    <t>Polívka Ondřej</t>
  </si>
  <si>
    <t>Suchý Petr</t>
  </si>
  <si>
    <t>Zukal Adam</t>
  </si>
  <si>
    <t>Pačinek Jakub</t>
  </si>
  <si>
    <t>Krása Petr ml.</t>
  </si>
  <si>
    <t>Kutil Libor</t>
  </si>
  <si>
    <t>Lužný Jiří</t>
  </si>
  <si>
    <t>Kvíčala Josef</t>
  </si>
  <si>
    <t>Křepela Radim</t>
  </si>
  <si>
    <t>Obalil Jiří</t>
  </si>
  <si>
    <t>Türk Petr ml.</t>
  </si>
  <si>
    <t>Přikryl Jiří</t>
  </si>
  <si>
    <t>Vykydal Lubomír</t>
  </si>
  <si>
    <t>Kaluža Tomáš</t>
  </si>
  <si>
    <t>Kellner Aleš</t>
  </si>
  <si>
    <t>Koudelka Petr</t>
  </si>
  <si>
    <t>Peterka David</t>
  </si>
  <si>
    <t>Kapusta Ján</t>
  </si>
  <si>
    <t>Sehnal Stanislav</t>
  </si>
  <si>
    <t>Andrle Martin</t>
  </si>
  <si>
    <t>Šalamoun Lubomír</t>
  </si>
  <si>
    <t>Pernička Pavel</t>
  </si>
  <si>
    <t>Křepela Lubomír</t>
  </si>
  <si>
    <t>Žáček Michal</t>
  </si>
  <si>
    <t>Těžký Pavel</t>
  </si>
  <si>
    <t>Cetkovský Martin</t>
  </si>
  <si>
    <t>Rouchal Jan</t>
  </si>
  <si>
    <t>Zukal Filip</t>
  </si>
  <si>
    <t>Janáč Daniel</t>
  </si>
  <si>
    <t>Koudelka Ladislav ml.</t>
  </si>
  <si>
    <t>Skoupý Michal</t>
  </si>
  <si>
    <t>Richter Milan</t>
  </si>
  <si>
    <t>Zachoval Leoš</t>
  </si>
  <si>
    <t>Maresch Michal</t>
  </si>
  <si>
    <t>Třináctý Richard</t>
  </si>
  <si>
    <t>Trávníčková Karla</t>
  </si>
  <si>
    <t>Šustáček Ondřej</t>
  </si>
  <si>
    <t>Barták František</t>
  </si>
  <si>
    <t>Dvořák Leoš</t>
  </si>
  <si>
    <t>Procházka Ondřej</t>
  </si>
  <si>
    <t>Zouhar Michal</t>
  </si>
  <si>
    <t>Bubeník Radek</t>
  </si>
  <si>
    <t>Svoboda Jan</t>
  </si>
  <si>
    <t>Bednář Miroslav</t>
  </si>
  <si>
    <t>Trčka Petr</t>
  </si>
  <si>
    <t>Svěrák Martin</t>
  </si>
  <si>
    <t>Meluzín Rostislav</t>
  </si>
  <si>
    <t>Štěpánek Ondřej</t>
  </si>
  <si>
    <t>Skoták Jiří</t>
  </si>
  <si>
    <t>Pokorný Martin</t>
  </si>
  <si>
    <t>Ševčíková Veronika</t>
  </si>
  <si>
    <t>Krátký Marek</t>
  </si>
  <si>
    <t>Pařízek Jiří</t>
  </si>
  <si>
    <t>Nečas Martin</t>
  </si>
  <si>
    <t>Kotol Lukáš</t>
  </si>
  <si>
    <t>Jedlička Lukáš</t>
  </si>
  <si>
    <t>Sojka Petr st.</t>
  </si>
  <si>
    <t>Vrbický Patrik</t>
  </si>
  <si>
    <t>Masařík Radim</t>
  </si>
  <si>
    <t>Macháček Filip</t>
  </si>
  <si>
    <t>Zemánek Jaroslav</t>
  </si>
  <si>
    <t>Sekanina Jan</t>
  </si>
  <si>
    <t>Türk Petr st.</t>
  </si>
  <si>
    <t>Dudek Michal</t>
  </si>
  <si>
    <t>Pavlů Miroslav</t>
  </si>
  <si>
    <t>Fagulec Martin</t>
  </si>
  <si>
    <t>Tulis Radek ml.</t>
  </si>
  <si>
    <t>Illek Roman</t>
  </si>
  <si>
    <t>Kovář Radim</t>
  </si>
  <si>
    <t>Stloukal Pavel</t>
  </si>
  <si>
    <t>Fabiánek Jan</t>
  </si>
  <si>
    <t>Vlach Marek</t>
  </si>
  <si>
    <t>Žáček Václav</t>
  </si>
  <si>
    <t>Všianský Pavel</t>
  </si>
  <si>
    <t>Polívka Roman</t>
  </si>
  <si>
    <t>Zouhar Aleš</t>
  </si>
  <si>
    <t>Štaud Miloš</t>
  </si>
  <si>
    <t>Novohradská Karolína</t>
  </si>
  <si>
    <t>Kříž Radek</t>
  </si>
  <si>
    <t>Malach Martin</t>
  </si>
  <si>
    <t>Kuběna Petr</t>
  </si>
  <si>
    <t>Randula Roman</t>
  </si>
  <si>
    <t>David Lukáš</t>
  </si>
  <si>
    <t>Stloukal Jiří</t>
  </si>
  <si>
    <t>Dolníček Pavel</t>
  </si>
  <si>
    <t>Suchomel Josef</t>
  </si>
  <si>
    <t>Křepela Zdeněk</t>
  </si>
  <si>
    <t>Musil Tomáš</t>
  </si>
  <si>
    <t>Suchomel Vít</t>
  </si>
  <si>
    <t>Zouhar Ondřej</t>
  </si>
  <si>
    <t>Přibyl Martin</t>
  </si>
  <si>
    <t>Dokoupil Jiří</t>
  </si>
  <si>
    <t>Michele David</t>
  </si>
  <si>
    <t>Nejedlý Pavel</t>
  </si>
  <si>
    <t>Záviška Radek</t>
  </si>
  <si>
    <t>Kříž Zbyněk</t>
  </si>
  <si>
    <t>Richter Zdeněk</t>
  </si>
  <si>
    <t>Koumar Jiří</t>
  </si>
  <si>
    <t>Musil Antonín</t>
  </si>
  <si>
    <t>Jandus Petr</t>
  </si>
  <si>
    <t>Kyrcz Miroslav</t>
  </si>
  <si>
    <t>Veselý Ivo</t>
  </si>
  <si>
    <t>Švancara Radim</t>
  </si>
  <si>
    <t>Kovář Jiří ml.</t>
  </si>
  <si>
    <t>Švancara Vladimír</t>
  </si>
  <si>
    <t>Šos Vít</t>
  </si>
  <si>
    <t>Dobeš Roman</t>
  </si>
  <si>
    <t>Vodák Jiří</t>
  </si>
  <si>
    <t>Pavlíček Ondřej</t>
  </si>
  <si>
    <t>Bašný Josef</t>
  </si>
  <si>
    <t>Polák Martin</t>
  </si>
  <si>
    <t>Nejedlý Jiří</t>
  </si>
  <si>
    <t>Komárek František</t>
  </si>
  <si>
    <t>Dítě Pavel st.</t>
  </si>
  <si>
    <t>Písařík Michal</t>
  </si>
  <si>
    <t>Sýkora Josef</t>
  </si>
  <si>
    <t>Matoušek Petr</t>
  </si>
  <si>
    <t>Boček Josef</t>
  </si>
  <si>
    <t>Švach Jiří</t>
  </si>
  <si>
    <t>Votoček Michal</t>
  </si>
  <si>
    <t>Nečas František</t>
  </si>
  <si>
    <t>Pokorný Miloš</t>
  </si>
  <si>
    <t>Klement Roman</t>
  </si>
  <si>
    <t>Musil Josef st.</t>
  </si>
  <si>
    <t>Tajovský Zbyněk</t>
  </si>
  <si>
    <t>Novotný Miloslav</t>
  </si>
  <si>
    <t>Šindelka Stanislav st.</t>
  </si>
  <si>
    <t>Tichý Radek</t>
  </si>
  <si>
    <t>Bezděk Michal</t>
  </si>
  <si>
    <t>Chalupa David</t>
  </si>
  <si>
    <t>Havelka Pavel</t>
  </si>
  <si>
    <t>Krátký Pavel</t>
  </si>
  <si>
    <t>Mikulášek Josef</t>
  </si>
  <si>
    <t>Látal Radek</t>
  </si>
  <si>
    <t>Chlup Dominik</t>
  </si>
  <si>
    <t>Koumar Jiří ml.</t>
  </si>
  <si>
    <t>Bačovský Filip</t>
  </si>
  <si>
    <t>Sedlák Zdeněk</t>
  </si>
  <si>
    <t>Bádal Radek</t>
  </si>
  <si>
    <t>Maresch Robert</t>
  </si>
  <si>
    <t>Pelíšek Alois</t>
  </si>
  <si>
    <t>Zemánek Tomáš</t>
  </si>
  <si>
    <t>Dobrovolný Lukáš</t>
  </si>
  <si>
    <t>Žáček Miroslav</t>
  </si>
  <si>
    <t>Gonšor Michal</t>
  </si>
  <si>
    <t>Gerbrich Radim</t>
  </si>
  <si>
    <t>Suchomel Miroslav</t>
  </si>
  <si>
    <t>Palbuchta Kryštof</t>
  </si>
  <si>
    <t>Jonáš Martin</t>
  </si>
  <si>
    <t>Kopecký Květoslav</t>
  </si>
  <si>
    <t>Pavlů Bedřich</t>
  </si>
  <si>
    <t>Svoboda Jiří</t>
  </si>
  <si>
    <t>Štourač Josef</t>
  </si>
  <si>
    <t>Musil Josef ml.</t>
  </si>
  <si>
    <t>Vymazal Rostislav</t>
  </si>
  <si>
    <t>Janků Karel</t>
  </si>
  <si>
    <t>Slaný Petr</t>
  </si>
  <si>
    <t>Tenora Jiří</t>
  </si>
  <si>
    <t>Fialová Markéta</t>
  </si>
  <si>
    <t>Sedlák Vítězslav</t>
  </si>
  <si>
    <t>Filouš Martin</t>
  </si>
  <si>
    <t>Tatíček Aleš</t>
  </si>
  <si>
    <t>Čapka Petr</t>
  </si>
  <si>
    <t>Farkaš Michael</t>
  </si>
  <si>
    <t>Němeček Václav st.</t>
  </si>
  <si>
    <t>Šlesinger Jan</t>
  </si>
  <si>
    <t>Kozák Josef</t>
  </si>
  <si>
    <t>Tušla Antonín</t>
  </si>
  <si>
    <t>Vlach Ivo</t>
  </si>
  <si>
    <t>Odehnal Ladislav</t>
  </si>
  <si>
    <t>Kalod Jiří</t>
  </si>
  <si>
    <t>Křepela Jiří</t>
  </si>
  <si>
    <t>Sojka Petr ml.</t>
  </si>
  <si>
    <t>Prokop Lubomír</t>
  </si>
  <si>
    <t>Lysoněk Filip</t>
  </si>
  <si>
    <t>Ševčík Pavel st.</t>
  </si>
  <si>
    <t>Kabát Ladislav</t>
  </si>
  <si>
    <t>Mazalová Kristýna</t>
  </si>
  <si>
    <t>Kolář Daniel</t>
  </si>
  <si>
    <t>Karandyszewský David</t>
  </si>
  <si>
    <t>Málek Jaroslav st.</t>
  </si>
  <si>
    <t>Řehoř Michal</t>
  </si>
  <si>
    <t>Záboj Miloš</t>
  </si>
  <si>
    <t>Řehoř Luděk</t>
  </si>
  <si>
    <t>Zouhar Daniel</t>
  </si>
  <si>
    <t>Grmela Marek</t>
  </si>
  <si>
    <t>Hruška Luboš</t>
  </si>
  <si>
    <t>Suchomel Kamil</t>
  </si>
  <si>
    <t>Mrázek David</t>
  </si>
  <si>
    <t>Foit Miroslav</t>
  </si>
  <si>
    <t>Kopecký Jaroslav</t>
  </si>
  <si>
    <t>Pelíšek Jan</t>
  </si>
  <si>
    <t>Vintr Pavel</t>
  </si>
  <si>
    <t>Kadlec Jiří</t>
  </si>
  <si>
    <t>Čapka Petr st.</t>
  </si>
  <si>
    <t>Filip Dočekal</t>
  </si>
  <si>
    <t>Komárek Jakub</t>
  </si>
  <si>
    <t>Horák Vít</t>
  </si>
  <si>
    <t>Vlček Josef</t>
  </si>
  <si>
    <t>Mládek Jindřich</t>
  </si>
  <si>
    <t>Kotouček Lukáš</t>
  </si>
  <si>
    <t>Zouhar Miloslav</t>
  </si>
  <si>
    <t>Polívka Jan</t>
  </si>
  <si>
    <t>Šrámek Miroslav</t>
  </si>
  <si>
    <t>Šmerda Pavel</t>
  </si>
  <si>
    <t>Kubín František</t>
  </si>
  <si>
    <t>Maleček Josef</t>
  </si>
  <si>
    <t>Lebiš Pavel</t>
  </si>
  <si>
    <t>Zukal Josef</t>
  </si>
  <si>
    <t>Dušil Zdeněk</t>
  </si>
  <si>
    <t>Matoušek Miroslav</t>
  </si>
  <si>
    <t>Ševčík Ondřej</t>
  </si>
  <si>
    <t>Toman Petr</t>
  </si>
  <si>
    <t>Grešo Jakub</t>
  </si>
  <si>
    <t>Skácel Karel</t>
  </si>
  <si>
    <t>Plšek Matyáš</t>
  </si>
  <si>
    <t>Pavlů Martin</t>
  </si>
  <si>
    <t>Němeček Václav ml.</t>
  </si>
  <si>
    <t>Lokaj Pavel</t>
  </si>
  <si>
    <t>Karandyszewský Jaroslav</t>
  </si>
  <si>
    <t>Křelina Adam</t>
  </si>
  <si>
    <t>Fučík Petr</t>
  </si>
  <si>
    <t>Kamba Stanislav</t>
  </si>
  <si>
    <t>Matoušek Michal</t>
  </si>
  <si>
    <t>Mencler Jan</t>
  </si>
  <si>
    <t>Jonáš Pavel</t>
  </si>
  <si>
    <t>Koudelka Jan</t>
  </si>
  <si>
    <t>Krejčíř Břetislav</t>
  </si>
  <si>
    <t>Čapka Klement</t>
  </si>
  <si>
    <t>Kazda Tomáš</t>
  </si>
  <si>
    <t>Maresch Alex</t>
  </si>
  <si>
    <t>Krása Marek</t>
  </si>
  <si>
    <t>Fabiánek Jiří</t>
  </si>
  <si>
    <t>Sekanina Stanislav</t>
  </si>
  <si>
    <t>Ondroušek Alois</t>
  </si>
  <si>
    <t>Bartoš Rostislav</t>
  </si>
  <si>
    <t>Holc Tomáš</t>
  </si>
  <si>
    <t>Ševčík František</t>
  </si>
  <si>
    <t>Přichystal Jan</t>
  </si>
  <si>
    <t>Navrátil Milan st.</t>
  </si>
  <si>
    <t>Celý Petr</t>
  </si>
  <si>
    <t>Pařízek Leoš</t>
  </si>
  <si>
    <t>Švancara Jakub</t>
  </si>
  <si>
    <t>Hampl René</t>
  </si>
  <si>
    <t>Synek Karel</t>
  </si>
  <si>
    <t>Horák Vojtěch</t>
  </si>
  <si>
    <t>Chlup Radek</t>
  </si>
  <si>
    <t>Kotouček Ladislav</t>
  </si>
  <si>
    <t>Opluštil Roman</t>
  </si>
  <si>
    <t>Blažek Rudolf</t>
  </si>
  <si>
    <t>Kovář Jiří st.</t>
  </si>
  <si>
    <t>Šimek Milan</t>
  </si>
  <si>
    <t>Pelíšek Patrik</t>
  </si>
  <si>
    <t>Chlup Michal</t>
  </si>
  <si>
    <t>Maňoušek Petr</t>
  </si>
  <si>
    <t>Vu Patrik</t>
  </si>
  <si>
    <t>Štěpán Martin</t>
  </si>
  <si>
    <t>Mareček Petr</t>
  </si>
  <si>
    <t>Paulík Vladimír</t>
  </si>
  <si>
    <t>Čapka Libor</t>
  </si>
  <si>
    <t>Hebelka Radek</t>
  </si>
  <si>
    <t>Švancarová Markéta</t>
  </si>
  <si>
    <t>Smetana Milan</t>
  </si>
  <si>
    <t>Pavel František</t>
  </si>
  <si>
    <t>Kočvara Petr</t>
  </si>
  <si>
    <t>Tušla Jakub</t>
  </si>
  <si>
    <t>Šmerda Borek</t>
  </si>
  <si>
    <t>Dvorský Štěpán</t>
  </si>
  <si>
    <t>Veselý Jakub</t>
  </si>
  <si>
    <t>Palbuchta Jaroslav</t>
  </si>
  <si>
    <t>Řehoř Vladimír</t>
  </si>
  <si>
    <t>Šindelka Ondřej</t>
  </si>
  <si>
    <t>Stara David</t>
  </si>
  <si>
    <t>Janků Pavel</t>
  </si>
  <si>
    <t>Dujka František</t>
  </si>
  <si>
    <t>Sedláček Jiří</t>
  </si>
  <si>
    <t>Ondra Marcel</t>
  </si>
  <si>
    <t>Přikryl Tomáš</t>
  </si>
  <si>
    <t>Mareček Milan</t>
  </si>
  <si>
    <t>Řezník Libor</t>
  </si>
  <si>
    <t>Svobodová Anna</t>
  </si>
  <si>
    <t>Sobotka František</t>
  </si>
  <si>
    <t>Novák Jan</t>
  </si>
  <si>
    <t>Čapka Pavel</t>
  </si>
  <si>
    <t>Křelina Jaroslav</t>
  </si>
  <si>
    <t>Žíla Roman</t>
  </si>
  <si>
    <t>Habrovanský Zdeněk</t>
  </si>
  <si>
    <t>Musil Josef</t>
  </si>
  <si>
    <t>Odehnal Jiří</t>
  </si>
  <si>
    <t>Kotouč Jan</t>
  </si>
  <si>
    <t>Polák Josef</t>
  </si>
  <si>
    <t>Pilitowská Lea</t>
  </si>
  <si>
    <t>Prudil Martin</t>
  </si>
  <si>
    <t>Schon Petr</t>
  </si>
  <si>
    <t>Křepelová Věra</t>
  </si>
  <si>
    <t>Krejčí Štěpán</t>
  </si>
  <si>
    <t>Mihola Štěpán</t>
  </si>
  <si>
    <t>Dolníček Petr</t>
  </si>
  <si>
    <t>Podsedník Bohumír</t>
  </si>
  <si>
    <t>Krejčí Vojtěch</t>
  </si>
  <si>
    <t>Klusáček Benedikt</t>
  </si>
  <si>
    <t>Habáňová Michaela</t>
  </si>
  <si>
    <t>Nečas Miroslav</t>
  </si>
  <si>
    <t>Soldán Stanislav</t>
  </si>
  <si>
    <t>Hloušek Ondřej</t>
  </si>
  <si>
    <t>Luňáček Matěj</t>
  </si>
  <si>
    <t>Málek Karel</t>
  </si>
  <si>
    <t>Hloušek Jiří</t>
  </si>
  <si>
    <t>Odehnal Ladislav ml.</t>
  </si>
  <si>
    <t>Kočvara Petr ml.</t>
  </si>
  <si>
    <t>Král Michal</t>
  </si>
  <si>
    <t>Stříž Michal</t>
  </si>
  <si>
    <t>Vaněk Jan</t>
  </si>
  <si>
    <t>Sedlák Milan st.</t>
  </si>
  <si>
    <t>Kánský Tomáš</t>
  </si>
  <si>
    <t>Kočvara Martin</t>
  </si>
  <si>
    <t>Veselý Martin</t>
  </si>
  <si>
    <t>Ambroz Miroslav</t>
  </si>
  <si>
    <t>Čermák Miroslav</t>
  </si>
  <si>
    <t>Luňáček Jan</t>
  </si>
  <si>
    <t>Fojt Antonín</t>
  </si>
  <si>
    <t>Kučera Libor</t>
  </si>
  <si>
    <t>Krchňáková Viktorie</t>
  </si>
  <si>
    <t>Řehoř Robin</t>
  </si>
  <si>
    <t>Koudelka Vít</t>
  </si>
  <si>
    <t>Mareček Ladislav</t>
  </si>
  <si>
    <t>Pospíšil Jan</t>
  </si>
  <si>
    <t>Kovář Jan</t>
  </si>
  <si>
    <t>Hauzar Šimon</t>
  </si>
  <si>
    <t>Látal Martin</t>
  </si>
  <si>
    <t>Fousková Jarmila</t>
  </si>
  <si>
    <t>Minxová Anna</t>
  </si>
  <si>
    <t>Holík Petr</t>
  </si>
  <si>
    <t>Kuchar Štěpán</t>
  </si>
  <si>
    <t>Prchal Vojtěch</t>
  </si>
  <si>
    <t>Fujda Milan</t>
  </si>
  <si>
    <t>Klimeš Richard</t>
  </si>
  <si>
    <t>TJ Vysočany</t>
  </si>
  <si>
    <t>TJ Sokol Ždárná</t>
  </si>
  <si>
    <t>Pinec Veselice</t>
  </si>
  <si>
    <t>TJ Voděrady</t>
  </si>
  <si>
    <t>Hasiči Velenov</t>
  </si>
  <si>
    <t>SAF Brťov</t>
  </si>
  <si>
    <t>SK Brumov</t>
  </si>
  <si>
    <t>KST Orel Olešnice</t>
  </si>
  <si>
    <t>Oknostyl Rohozec</t>
  </si>
  <si>
    <t>TJ Sokol Petrovice</t>
  </si>
  <si>
    <t>AC Okrouhlá</t>
  </si>
  <si>
    <t>Orel Vísky</t>
  </si>
  <si>
    <t>TJ Kuničky</t>
  </si>
  <si>
    <t>Viktoria ST Suchý</t>
  </si>
  <si>
    <t>Sharks Štěchov</t>
  </si>
  <si>
    <t>STR</t>
  </si>
  <si>
    <t>Triangl Rájec</t>
  </si>
  <si>
    <t>Velké Opatovice</t>
  </si>
  <si>
    <t>TJ Sokol Bořitov</t>
  </si>
  <si>
    <t>Orel Boskovice</t>
  </si>
  <si>
    <t>Spartak Adamov</t>
  </si>
  <si>
    <t>TJ Sokol Vanovice</t>
  </si>
  <si>
    <t>TJ Šošůvka</t>
  </si>
  <si>
    <t>Letokruh Letovice</t>
  </si>
  <si>
    <t>TJ Babylon Němčice</t>
  </si>
  <si>
    <t>Jestřábi Svitávka</t>
  </si>
  <si>
    <t>TJ Sokol Křetín</t>
  </si>
  <si>
    <t>OP Blansko - finále turnaj A</t>
  </si>
  <si>
    <t>Rájec 16.9.2023</t>
  </si>
  <si>
    <t>OP Blansko - 1.stupeň turnaj A</t>
  </si>
  <si>
    <t>OP Blansko - 1.stupeň turnaj B</t>
  </si>
  <si>
    <t>OP Blansko - finále turnaj B</t>
  </si>
  <si>
    <t>x</t>
  </si>
  <si>
    <t xml:space="preserve">Ostrý Jan </t>
  </si>
  <si>
    <t>Všianský Jiří</t>
  </si>
  <si>
    <t>Obhlídal Miloslav</t>
  </si>
  <si>
    <t>Krejčí Petr</t>
  </si>
  <si>
    <t>Kočvara Josef</t>
  </si>
  <si>
    <t>Provazník Zdeněk</t>
  </si>
  <si>
    <t>Komárek Jaromír</t>
  </si>
  <si>
    <t>Svoboda Lukáš I.</t>
  </si>
  <si>
    <t>Skoček Michal</t>
  </si>
  <si>
    <t>TurnajA</t>
  </si>
  <si>
    <t>TurnajB</t>
  </si>
  <si>
    <t>Záviška Jakub</t>
  </si>
  <si>
    <t>5</t>
  </si>
  <si>
    <t>10</t>
  </si>
  <si>
    <t>6</t>
  </si>
  <si>
    <t>4</t>
  </si>
  <si>
    <t>2</t>
  </si>
  <si>
    <t>9</t>
  </si>
  <si>
    <t>7</t>
  </si>
  <si>
    <t>8</t>
  </si>
  <si>
    <t>3</t>
  </si>
  <si>
    <t>-3</t>
  </si>
  <si>
    <t>-6</t>
  </si>
  <si>
    <t>-5</t>
  </si>
  <si>
    <t>-10</t>
  </si>
  <si>
    <t>-8</t>
  </si>
  <si>
    <t>-4</t>
  </si>
  <si>
    <t>-9</t>
  </si>
  <si>
    <t>-11</t>
  </si>
  <si>
    <t>-7</t>
  </si>
  <si>
    <t>-1</t>
  </si>
  <si>
    <t>-13</t>
  </si>
  <si>
    <t>-15</t>
  </si>
  <si>
    <t>12</t>
  </si>
  <si>
    <t>1</t>
  </si>
  <si>
    <t>14</t>
  </si>
  <si>
    <t>-12</t>
  </si>
  <si>
    <t>11</t>
  </si>
  <si>
    <t>Předkolo</t>
  </si>
  <si>
    <t>13</t>
  </si>
  <si>
    <t>los</t>
  </si>
  <si>
    <t>-14</t>
  </si>
  <si>
    <t>------</t>
  </si>
  <si>
    <t>OP</t>
  </si>
  <si>
    <t>16.9.2023</t>
  </si>
  <si>
    <t>Pořadí</t>
  </si>
  <si>
    <t>Jméno</t>
  </si>
  <si>
    <t>Oddíl</t>
  </si>
  <si>
    <t>3-4</t>
  </si>
  <si>
    <t>5-8</t>
  </si>
  <si>
    <t>9-16</t>
  </si>
  <si>
    <t>Turnaj B</t>
  </si>
  <si>
    <t>17-32</t>
  </si>
  <si>
    <t>32-36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</si>
</sst>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20"/>
      <color theme="0" tint="-4.9989318521683403E-2"/>
      <name val="Times New Roman CE"/>
      <family val="1"/>
      <charset val="238"/>
    </font>
    <font>
      <sz val="11"/>
      <name val="Arial CE"/>
      <charset val="238"/>
    </font>
    <font>
      <sz val="12"/>
      <name val="Arial CE"/>
      <charset val="238"/>
    </font>
    <font>
      <sz val="8"/>
      <color rgb="FFFF0000"/>
      <name val="Arial CE"/>
      <charset val="238"/>
    </font>
    <font>
      <sz val="10"/>
      <color theme="0" tint="-4.9989318521683403E-2"/>
      <name val="Times New Roman CE"/>
      <family val="1"/>
      <charset val="238"/>
    </font>
    <font>
      <sz val="10"/>
      <color rgb="FFFF0000"/>
      <name val="Arial CE"/>
      <charset val="238"/>
    </font>
    <font>
      <sz val="16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9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/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2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31" xfId="0" applyBorder="1"/>
    <xf numFmtId="0" fontId="0" fillId="0" borderId="3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18" xfId="0" applyBorder="1" applyAlignment="1" applyProtection="1">
      <alignment horizontal="center"/>
      <protection locked="0"/>
    </xf>
    <xf numFmtId="49" fontId="0" fillId="0" borderId="18" xfId="0" applyNumberFormat="1" applyBorder="1" applyProtection="1">
      <protection locked="0"/>
    </xf>
    <xf numFmtId="49" fontId="0" fillId="0" borderId="18" xfId="0" applyNumberFormat="1" applyBorder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1" fontId="0" fillId="0" borderId="18" xfId="0" applyNumberFormat="1" applyBorder="1" applyAlignment="1" applyProtection="1">
      <alignment horizontal="center"/>
      <protection locked="0"/>
    </xf>
    <xf numFmtId="0" fontId="2" fillId="0" borderId="84" xfId="0" applyFont="1" applyBorder="1" applyAlignment="1" applyProtection="1">
      <alignment horizontal="center"/>
      <protection hidden="1"/>
    </xf>
    <xf numFmtId="0" fontId="2" fillId="0" borderId="60" xfId="0" applyFont="1" applyBorder="1" applyAlignment="1" applyProtection="1">
      <alignment horizontal="center"/>
      <protection hidden="1"/>
    </xf>
    <xf numFmtId="0" fontId="2" fillId="0" borderId="48" xfId="0" applyFont="1" applyBorder="1" applyAlignment="1" applyProtection="1">
      <alignment horizontal="left"/>
      <protection hidden="1"/>
    </xf>
    <xf numFmtId="0" fontId="0" fillId="0" borderId="13" xfId="0" applyBorder="1"/>
    <xf numFmtId="0" fontId="13" fillId="0" borderId="0" xfId="0" applyFont="1"/>
    <xf numFmtId="0" fontId="14" fillId="0" borderId="0" xfId="0" applyFont="1"/>
    <xf numFmtId="0" fontId="15" fillId="0" borderId="31" xfId="0" applyFont="1" applyBorder="1" applyAlignment="1">
      <alignment horizontal="left" vertical="top"/>
    </xf>
    <xf numFmtId="0" fontId="6" fillId="0" borderId="35" xfId="0" applyFont="1" applyBorder="1"/>
    <xf numFmtId="0" fontId="16" fillId="0" borderId="0" xfId="0" applyFont="1" applyAlignment="1">
      <alignment horizontal="left" vertical="top"/>
    </xf>
    <xf numFmtId="49" fontId="2" fillId="0" borderId="14" xfId="0" applyNumberFormat="1" applyFont="1" applyBorder="1" applyAlignment="1" applyProtection="1">
      <alignment horizontal="center"/>
      <protection locked="0"/>
    </xf>
    <xf numFmtId="49" fontId="2" fillId="0" borderId="15" xfId="0" applyNumberFormat="1" applyFont="1" applyBorder="1" applyAlignment="1" applyProtection="1">
      <alignment horizontal="center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1" fontId="0" fillId="0" borderId="0" xfId="0" applyNumberFormat="1"/>
    <xf numFmtId="0" fontId="0" fillId="0" borderId="35" xfId="0" applyBorder="1"/>
    <xf numFmtId="0" fontId="18" fillId="0" borderId="0" xfId="0" applyFont="1"/>
    <xf numFmtId="49" fontId="2" fillId="0" borderId="17" xfId="0" applyNumberFormat="1" applyFont="1" applyBorder="1" applyAlignment="1" applyProtection="1">
      <alignment horizontal="center"/>
      <protection locked="0"/>
    </xf>
    <xf numFmtId="49" fontId="2" fillId="0" borderId="18" xfId="0" applyNumberFormat="1" applyFont="1" applyBorder="1" applyAlignment="1" applyProtection="1">
      <alignment horizontal="center"/>
      <protection locked="0"/>
    </xf>
    <xf numFmtId="49" fontId="2" fillId="0" borderId="7" xfId="0" applyNumberFormat="1" applyFont="1" applyBorder="1" applyAlignment="1" applyProtection="1">
      <alignment horizontal="center"/>
      <protection locked="0"/>
    </xf>
    <xf numFmtId="49" fontId="2" fillId="0" borderId="20" xfId="0" applyNumberFormat="1" applyFont="1" applyBorder="1" applyAlignment="1" applyProtection="1">
      <alignment horizontal="center"/>
      <protection locked="0"/>
    </xf>
    <xf numFmtId="49" fontId="2" fillId="0" borderId="21" xfId="0" applyNumberFormat="1" applyFont="1" applyBorder="1" applyAlignment="1" applyProtection="1">
      <alignment horizontal="center"/>
      <protection locked="0"/>
    </xf>
    <xf numFmtId="49" fontId="2" fillId="0" borderId="8" xfId="0" applyNumberFormat="1" applyFont="1" applyBorder="1" applyAlignment="1" applyProtection="1">
      <alignment horizontal="center"/>
      <protection locked="0"/>
    </xf>
    <xf numFmtId="0" fontId="1" fillId="0" borderId="60" xfId="0" applyFont="1" applyBorder="1" applyAlignment="1" applyProtection="1">
      <alignment horizontal="center"/>
      <protection hidden="1"/>
    </xf>
    <xf numFmtId="0" fontId="4" fillId="0" borderId="47" xfId="0" applyFont="1" applyBorder="1" applyAlignment="1" applyProtection="1">
      <alignment horizontal="center"/>
      <protection locked="0"/>
    </xf>
    <xf numFmtId="0" fontId="1" fillId="0" borderId="48" xfId="0" applyFont="1" applyBorder="1" applyAlignment="1" applyProtection="1">
      <alignment horizontal="center"/>
      <protection hidden="1"/>
    </xf>
    <xf numFmtId="0" fontId="2" fillId="0" borderId="62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left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2" fillId="0" borderId="30" xfId="0" applyFont="1" applyBorder="1" applyAlignment="1" applyProtection="1">
      <alignment horizontal="left"/>
      <protection hidden="1"/>
    </xf>
    <xf numFmtId="49" fontId="2" fillId="0" borderId="26" xfId="0" applyNumberFormat="1" applyFont="1" applyBorder="1" applyAlignment="1" applyProtection="1">
      <alignment horizontal="center"/>
      <protection locked="0"/>
    </xf>
    <xf numFmtId="49" fontId="2" fillId="0" borderId="27" xfId="0" applyNumberFormat="1" applyFont="1" applyBorder="1" applyAlignment="1" applyProtection="1">
      <alignment horizontal="center"/>
      <protection locked="0"/>
    </xf>
    <xf numFmtId="49" fontId="2" fillId="0" borderId="32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Alignment="1" applyProtection="1">
      <alignment horizontal="center"/>
      <protection hidden="1"/>
    </xf>
    <xf numFmtId="0" fontId="4" fillId="0" borderId="27" xfId="0" applyFont="1" applyBorder="1" applyAlignment="1" applyProtection="1">
      <alignment horizontal="center"/>
      <protection locked="0"/>
    </xf>
    <xf numFmtId="0" fontId="1" fillId="0" borderId="28" xfId="0" applyFont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left"/>
      <protection hidden="1"/>
    </xf>
    <xf numFmtId="49" fontId="2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locked="0"/>
    </xf>
    <xf numFmtId="49" fontId="19" fillId="0" borderId="0" xfId="0" applyNumberFormat="1" applyFont="1" applyAlignment="1">
      <alignment vertical="top"/>
    </xf>
    <xf numFmtId="0" fontId="0" fillId="6" borderId="18" xfId="0" applyFill="1" applyBorder="1"/>
    <xf numFmtId="49" fontId="0" fillId="0" borderId="18" xfId="0" applyNumberFormat="1" applyBorder="1" applyAlignment="1">
      <alignment horizontal="right"/>
    </xf>
    <xf numFmtId="0" fontId="0" fillId="0" borderId="18" xfId="0" applyBorder="1"/>
    <xf numFmtId="49" fontId="0" fillId="0" borderId="27" xfId="0" applyNumberFormat="1" applyBorder="1" applyAlignment="1">
      <alignment horizontal="right"/>
    </xf>
    <xf numFmtId="49" fontId="0" fillId="0" borderId="34" xfId="0" applyNumberFormat="1" applyBorder="1" applyAlignment="1">
      <alignment horizontal="right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2" fillId="0" borderId="82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58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13" xfId="0" applyBorder="1"/>
    <xf numFmtId="0" fontId="5" fillId="0" borderId="0" xfId="0" applyFont="1" applyAlignment="1">
      <alignment horizontal="center" vertical="center"/>
    </xf>
    <xf numFmtId="0" fontId="0" fillId="0" borderId="0" xfId="0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50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4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48" xfId="0" applyBorder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61" xfId="0" applyBorder="1"/>
    <xf numFmtId="0" fontId="2" fillId="0" borderId="62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0" fillId="0" borderId="28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32" xfId="0" applyBorder="1"/>
    <xf numFmtId="0" fontId="0" fillId="0" borderId="30" xfId="0" applyBorder="1"/>
    <xf numFmtId="0" fontId="0" fillId="0" borderId="36" xfId="0" applyBorder="1"/>
    <xf numFmtId="0" fontId="2" fillId="0" borderId="69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1" fillId="3" borderId="72" xfId="0" applyFont="1" applyFill="1" applyBorder="1" applyAlignment="1" applyProtection="1">
      <alignment horizontal="center" vertical="center"/>
      <protection locked="0"/>
    </xf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0" fillId="0" borderId="60" xfId="0" applyBorder="1"/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28" xfId="0" applyBorder="1" applyProtection="1">
      <protection locked="0"/>
    </xf>
    <xf numFmtId="0" fontId="0" fillId="0" borderId="48" xfId="0" applyBorder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" fillId="0" borderId="47" xfId="0" applyFont="1" applyBorder="1" applyAlignment="1" applyProtection="1">
      <alignment horizontal="center" vertical="center"/>
      <protection hidden="1"/>
    </xf>
    <xf numFmtId="1" fontId="1" fillId="0" borderId="85" xfId="0" applyNumberFormat="1" applyFont="1" applyBorder="1" applyAlignment="1" applyProtection="1">
      <alignment horizontal="center" vertical="center"/>
      <protection locked="0"/>
    </xf>
    <xf numFmtId="0" fontId="1" fillId="0" borderId="48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0" borderId="90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56" xfId="0" applyFont="1" applyBorder="1" applyAlignment="1" applyProtection="1">
      <alignment horizontal="center" vertical="center"/>
      <protection hidden="1"/>
    </xf>
    <xf numFmtId="0" fontId="2" fillId="0" borderId="83" xfId="0" applyFont="1" applyBorder="1" applyAlignment="1" applyProtection="1">
      <alignment horizontal="center" vertical="center"/>
      <protection hidden="1"/>
    </xf>
    <xf numFmtId="0" fontId="2" fillId="0" borderId="27" xfId="0" applyFont="1" applyBorder="1" applyAlignment="1" applyProtection="1">
      <alignment horizontal="center" vertical="center"/>
      <protection hidden="1"/>
    </xf>
    <xf numFmtId="1" fontId="1" fillId="0" borderId="37" xfId="0" applyNumberFormat="1" applyFont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center" vertical="center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0" fillId="0" borderId="0" xfId="0" applyNumberFormat="1" applyProtection="1">
      <protection locked="0"/>
    </xf>
    <xf numFmtId="0" fontId="2" fillId="0" borderId="8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35" xfId="0" applyFont="1" applyBorder="1" applyAlignment="1" applyProtection="1">
      <alignment horizontal="center" vertical="center"/>
      <protection hidden="1"/>
    </xf>
    <xf numFmtId="0" fontId="2" fillId="0" borderId="31" xfId="0" applyFont="1" applyBorder="1" applyAlignment="1" applyProtection="1">
      <alignment horizontal="center" vertical="center"/>
      <protection hidden="1"/>
    </xf>
    <xf numFmtId="0" fontId="2" fillId="4" borderId="89" xfId="0" applyFont="1" applyFill="1" applyBorder="1" applyAlignment="1" applyProtection="1">
      <alignment horizontal="center" vertical="center"/>
      <protection locked="0"/>
    </xf>
    <xf numFmtId="0" fontId="2" fillId="4" borderId="45" xfId="0" applyFont="1" applyFill="1" applyBorder="1" applyAlignment="1" applyProtection="1">
      <alignment horizontal="center" vertical="center"/>
      <protection locked="0"/>
    </xf>
    <xf numFmtId="0" fontId="1" fillId="0" borderId="35" xfId="0" applyFont="1" applyBorder="1" applyAlignment="1" applyProtection="1">
      <alignment horizontal="center" vertical="center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64" xfId="0" applyFont="1" applyBorder="1" applyAlignment="1" applyProtection="1">
      <alignment horizontal="center" vertical="center"/>
      <protection hidden="1"/>
    </xf>
    <xf numFmtId="0" fontId="2" fillId="0" borderId="65" xfId="0" applyFont="1" applyBorder="1" applyAlignment="1" applyProtection="1">
      <alignment horizontal="center" vertical="center"/>
      <protection hidden="1"/>
    </xf>
    <xf numFmtId="0" fontId="2" fillId="0" borderId="66" xfId="0" applyFont="1" applyBorder="1" applyAlignment="1" applyProtection="1">
      <alignment horizontal="center" vertical="center"/>
      <protection hidden="1"/>
    </xf>
    <xf numFmtId="0" fontId="2" fillId="4" borderId="44" xfId="0" applyFont="1" applyFill="1" applyBorder="1" applyAlignment="1" applyProtection="1">
      <alignment horizontal="center" vertical="center"/>
      <protection locked="0"/>
    </xf>
    <xf numFmtId="0" fontId="2" fillId="0" borderId="82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hidden="1"/>
    </xf>
    <xf numFmtId="1" fontId="1" fillId="0" borderId="28" xfId="0" applyNumberFormat="1" applyFont="1" applyBorder="1" applyAlignment="1" applyProtection="1">
      <alignment horizontal="center" vertical="center"/>
      <protection locked="0"/>
    </xf>
    <xf numFmtId="0" fontId="2" fillId="4" borderId="46" xfId="0" applyFont="1" applyFill="1" applyBorder="1" applyAlignment="1" applyProtection="1">
      <alignment horizontal="center" vertical="center"/>
      <protection locked="0"/>
    </xf>
    <xf numFmtId="1" fontId="1" fillId="0" borderId="72" xfId="0" applyNumberFormat="1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hidden="1"/>
    </xf>
    <xf numFmtId="1" fontId="1" fillId="0" borderId="48" xfId="0" applyNumberFormat="1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hidden="1"/>
    </xf>
    <xf numFmtId="0" fontId="7" fillId="0" borderId="27" xfId="0" applyFont="1" applyBorder="1"/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2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CCFFFF"/>
      <color rgb="FFFFFF66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368"/>
  <sheetViews>
    <sheetView view="pageBreakPreview" zoomScale="85" zoomScaleNormal="100" zoomScaleSheetLayoutView="85" workbookViewId="0">
      <selection activeCell="B17" sqref="B17"/>
    </sheetView>
  </sheetViews>
  <sheetFormatPr defaultRowHeight="12.75" x14ac:dyDescent="0.2"/>
  <cols>
    <col min="1" max="1" width="5.42578125" style="1" customWidth="1"/>
    <col min="2" max="2" width="17.42578125" style="34" customWidth="1"/>
    <col min="3" max="3" width="23" style="34" customWidth="1"/>
    <col min="4" max="4" width="9.140625" style="33"/>
    <col min="5" max="5" width="11" style="113" customWidth="1"/>
    <col min="6" max="6" width="9.42578125" customWidth="1"/>
    <col min="7" max="7" width="10.140625" customWidth="1"/>
  </cols>
  <sheetData>
    <row r="1" spans="1:10" s="1" customFormat="1" x14ac:dyDescent="0.2">
      <c r="B1" s="33" t="s">
        <v>6</v>
      </c>
      <c r="C1" s="33" t="s">
        <v>0</v>
      </c>
      <c r="D1" s="33" t="s">
        <v>7</v>
      </c>
      <c r="E1" s="113" t="s">
        <v>426</v>
      </c>
      <c r="F1" s="109" t="s">
        <v>453</v>
      </c>
      <c r="G1" s="109" t="s">
        <v>454</v>
      </c>
    </row>
    <row r="2" spans="1:10" hidden="1" x14ac:dyDescent="0.2">
      <c r="A2" s="110">
        <v>1</v>
      </c>
      <c r="B2" s="111" t="s">
        <v>66</v>
      </c>
      <c r="C2" s="111" t="s">
        <v>49</v>
      </c>
      <c r="D2" s="112">
        <v>1</v>
      </c>
      <c r="E2" s="114">
        <v>2021</v>
      </c>
      <c r="H2" t="str">
        <f>IF(OR($F2="x", $G2="x"),"x","")</f>
        <v/>
      </c>
      <c r="J2" s="100"/>
    </row>
    <row r="3" spans="1:10" hidden="1" x14ac:dyDescent="0.2">
      <c r="A3" s="110">
        <v>2</v>
      </c>
      <c r="B3" s="111" t="s">
        <v>67</v>
      </c>
      <c r="C3" s="111" t="s">
        <v>427</v>
      </c>
      <c r="D3" s="112">
        <v>2</v>
      </c>
      <c r="E3" s="114">
        <v>1992</v>
      </c>
      <c r="H3" t="str">
        <f t="shared" ref="H3:H66" si="0">IF(OR($F3="x", $G3="x"),"x","")</f>
        <v/>
      </c>
      <c r="J3" s="100"/>
    </row>
    <row r="4" spans="1:10" hidden="1" x14ac:dyDescent="0.2">
      <c r="A4" s="110">
        <v>3</v>
      </c>
      <c r="B4" s="111" t="s">
        <v>68</v>
      </c>
      <c r="C4" s="111" t="s">
        <v>50</v>
      </c>
      <c r="D4" s="112">
        <v>3</v>
      </c>
      <c r="E4" s="114">
        <v>1908</v>
      </c>
      <c r="H4" t="str">
        <f t="shared" si="0"/>
        <v/>
      </c>
      <c r="J4" s="1"/>
    </row>
    <row r="5" spans="1:10" hidden="1" x14ac:dyDescent="0.2">
      <c r="A5" s="110">
        <v>4</v>
      </c>
      <c r="B5" s="111" t="s">
        <v>69</v>
      </c>
      <c r="C5" s="111" t="s">
        <v>50</v>
      </c>
      <c r="D5" s="112">
        <v>4</v>
      </c>
      <c r="E5" s="114">
        <v>1894</v>
      </c>
      <c r="H5" t="str">
        <f t="shared" si="0"/>
        <v/>
      </c>
      <c r="J5" s="1"/>
    </row>
    <row r="6" spans="1:10" hidden="1" x14ac:dyDescent="0.2">
      <c r="A6" s="110">
        <v>5</v>
      </c>
      <c r="B6" s="111" t="s">
        <v>70</v>
      </c>
      <c r="C6" s="111" t="s">
        <v>428</v>
      </c>
      <c r="D6" s="112">
        <v>5</v>
      </c>
      <c r="E6" s="114">
        <v>1886</v>
      </c>
      <c r="H6" t="str">
        <f t="shared" si="0"/>
        <v/>
      </c>
      <c r="J6" s="1"/>
    </row>
    <row r="7" spans="1:10" hidden="1" x14ac:dyDescent="0.2">
      <c r="A7" s="110">
        <v>6</v>
      </c>
      <c r="B7" s="111" t="s">
        <v>71</v>
      </c>
      <c r="C7" s="111" t="s">
        <v>50</v>
      </c>
      <c r="D7" s="112">
        <v>6</v>
      </c>
      <c r="E7" s="114">
        <v>1884</v>
      </c>
      <c r="H7" t="str">
        <f t="shared" si="0"/>
        <v/>
      </c>
      <c r="J7" s="1"/>
    </row>
    <row r="8" spans="1:10" hidden="1" x14ac:dyDescent="0.2">
      <c r="A8" s="110">
        <v>7</v>
      </c>
      <c r="B8" s="111" t="s">
        <v>72</v>
      </c>
      <c r="C8" s="111" t="s">
        <v>427</v>
      </c>
      <c r="D8" s="112">
        <v>7</v>
      </c>
      <c r="E8" s="114">
        <v>1869</v>
      </c>
      <c r="H8" t="str">
        <f t="shared" si="0"/>
        <v/>
      </c>
      <c r="J8" s="1"/>
    </row>
    <row r="9" spans="1:10" hidden="1" x14ac:dyDescent="0.2">
      <c r="A9" s="110">
        <v>8</v>
      </c>
      <c r="B9" s="111" t="s">
        <v>73</v>
      </c>
      <c r="C9" s="111" t="s">
        <v>427</v>
      </c>
      <c r="D9" s="112">
        <v>8</v>
      </c>
      <c r="E9" s="114">
        <v>1847</v>
      </c>
      <c r="H9" t="str">
        <f t="shared" si="0"/>
        <v/>
      </c>
      <c r="J9" s="1"/>
    </row>
    <row r="10" spans="1:10" hidden="1" x14ac:dyDescent="0.2">
      <c r="A10" s="110">
        <v>9</v>
      </c>
      <c r="B10" s="111" t="s">
        <v>74</v>
      </c>
      <c r="C10" s="111" t="s">
        <v>50</v>
      </c>
      <c r="D10" s="112">
        <v>9</v>
      </c>
      <c r="E10" s="114">
        <v>1831</v>
      </c>
      <c r="H10" t="str">
        <f t="shared" si="0"/>
        <v/>
      </c>
      <c r="J10" s="1"/>
    </row>
    <row r="11" spans="1:10" hidden="1" x14ac:dyDescent="0.2">
      <c r="A11" s="110">
        <v>10</v>
      </c>
      <c r="B11" s="111" t="s">
        <v>451</v>
      </c>
      <c r="C11" s="111" t="s">
        <v>50</v>
      </c>
      <c r="D11" s="112"/>
      <c r="E11" s="114">
        <v>1800</v>
      </c>
      <c r="H11" t="str">
        <f t="shared" si="0"/>
        <v/>
      </c>
      <c r="J11" s="1"/>
    </row>
    <row r="12" spans="1:10" hidden="1" x14ac:dyDescent="0.2">
      <c r="A12" s="110">
        <v>11</v>
      </c>
      <c r="B12" s="111" t="s">
        <v>75</v>
      </c>
      <c r="C12" s="111" t="s">
        <v>47</v>
      </c>
      <c r="D12" s="112">
        <v>10</v>
      </c>
      <c r="E12" s="114">
        <v>1789</v>
      </c>
      <c r="H12" t="str">
        <f t="shared" si="0"/>
        <v/>
      </c>
      <c r="J12" s="1"/>
    </row>
    <row r="13" spans="1:10" hidden="1" x14ac:dyDescent="0.2">
      <c r="A13" s="110">
        <v>12</v>
      </c>
      <c r="B13" s="111" t="s">
        <v>76</v>
      </c>
      <c r="C13" s="111" t="s">
        <v>50</v>
      </c>
      <c r="D13" s="112">
        <v>11</v>
      </c>
      <c r="E13" s="114">
        <v>1786</v>
      </c>
      <c r="H13" t="str">
        <f t="shared" si="0"/>
        <v/>
      </c>
      <c r="J13" s="1"/>
    </row>
    <row r="14" spans="1:10" hidden="1" x14ac:dyDescent="0.2">
      <c r="A14" s="110">
        <v>13</v>
      </c>
      <c r="B14" s="111" t="s">
        <v>77</v>
      </c>
      <c r="C14" s="111" t="s">
        <v>47</v>
      </c>
      <c r="D14" s="112">
        <v>12</v>
      </c>
      <c r="E14" s="114">
        <v>1784</v>
      </c>
      <c r="H14" t="str">
        <f t="shared" si="0"/>
        <v/>
      </c>
      <c r="J14" s="1"/>
    </row>
    <row r="15" spans="1:10" hidden="1" x14ac:dyDescent="0.2">
      <c r="A15" s="110">
        <v>14</v>
      </c>
      <c r="B15" s="111" t="s">
        <v>78</v>
      </c>
      <c r="C15" s="111" t="s">
        <v>47</v>
      </c>
      <c r="D15" s="112">
        <v>13</v>
      </c>
      <c r="E15" s="114">
        <v>1777</v>
      </c>
      <c r="H15" t="str">
        <f t="shared" si="0"/>
        <v/>
      </c>
      <c r="J15" s="1"/>
    </row>
    <row r="16" spans="1:10" hidden="1" x14ac:dyDescent="0.2">
      <c r="A16" s="110">
        <v>15</v>
      </c>
      <c r="B16" s="111" t="s">
        <v>79</v>
      </c>
      <c r="C16" s="111" t="s">
        <v>433</v>
      </c>
      <c r="D16" s="112">
        <v>14</v>
      </c>
      <c r="E16" s="114">
        <v>1774</v>
      </c>
      <c r="H16" t="str">
        <f t="shared" si="0"/>
        <v/>
      </c>
      <c r="J16" s="1"/>
    </row>
    <row r="17" spans="1:10" x14ac:dyDescent="0.2">
      <c r="A17" s="110">
        <v>16</v>
      </c>
      <c r="B17" s="111" t="s">
        <v>80</v>
      </c>
      <c r="C17" s="111" t="s">
        <v>427</v>
      </c>
      <c r="D17" s="112">
        <v>15</v>
      </c>
      <c r="E17" s="114">
        <v>1770</v>
      </c>
      <c r="F17" t="s">
        <v>443</v>
      </c>
      <c r="H17" t="str">
        <f t="shared" si="0"/>
        <v>x</v>
      </c>
      <c r="J17" s="1"/>
    </row>
    <row r="18" spans="1:10" hidden="1" x14ac:dyDescent="0.2">
      <c r="A18" s="110">
        <v>17</v>
      </c>
      <c r="B18" s="111" t="s">
        <v>81</v>
      </c>
      <c r="C18" s="111" t="s">
        <v>49</v>
      </c>
      <c r="D18" s="112">
        <v>16</v>
      </c>
      <c r="E18" s="114">
        <v>1768</v>
      </c>
      <c r="H18" t="str">
        <f t="shared" si="0"/>
        <v/>
      </c>
      <c r="J18" s="1"/>
    </row>
    <row r="19" spans="1:10" hidden="1" x14ac:dyDescent="0.2">
      <c r="A19" s="110">
        <v>18</v>
      </c>
      <c r="B19" s="111" t="s">
        <v>82</v>
      </c>
      <c r="C19" s="111" t="s">
        <v>47</v>
      </c>
      <c r="D19" s="112">
        <v>17</v>
      </c>
      <c r="E19" s="114">
        <v>1761</v>
      </c>
      <c r="H19" t="str">
        <f t="shared" si="0"/>
        <v/>
      </c>
      <c r="J19" s="1"/>
    </row>
    <row r="20" spans="1:10" hidden="1" x14ac:dyDescent="0.2">
      <c r="A20" s="110">
        <v>19</v>
      </c>
      <c r="B20" s="111" t="s">
        <v>83</v>
      </c>
      <c r="C20" s="111" t="s">
        <v>433</v>
      </c>
      <c r="D20" s="112">
        <v>18</v>
      </c>
      <c r="E20" s="114">
        <v>1757</v>
      </c>
      <c r="H20" t="str">
        <f t="shared" si="0"/>
        <v/>
      </c>
      <c r="J20" s="1"/>
    </row>
    <row r="21" spans="1:10" hidden="1" x14ac:dyDescent="0.2">
      <c r="A21" s="110">
        <v>20</v>
      </c>
      <c r="B21" s="111" t="s">
        <v>84</v>
      </c>
      <c r="C21" s="111" t="s">
        <v>428</v>
      </c>
      <c r="D21" s="112">
        <v>19</v>
      </c>
      <c r="E21" s="114">
        <v>1722</v>
      </c>
      <c r="H21" t="str">
        <f t="shared" si="0"/>
        <v/>
      </c>
      <c r="J21" s="1"/>
    </row>
    <row r="22" spans="1:10" hidden="1" x14ac:dyDescent="0.2">
      <c r="A22" s="110">
        <v>21</v>
      </c>
      <c r="B22" s="111" t="s">
        <v>85</v>
      </c>
      <c r="C22" s="111" t="s">
        <v>50</v>
      </c>
      <c r="D22" s="112">
        <v>20</v>
      </c>
      <c r="E22" s="114">
        <v>1720</v>
      </c>
      <c r="H22" t="str">
        <f t="shared" si="0"/>
        <v/>
      </c>
      <c r="J22" s="1"/>
    </row>
    <row r="23" spans="1:10" x14ac:dyDescent="0.2">
      <c r="A23" s="110">
        <v>22</v>
      </c>
      <c r="B23" s="111" t="s">
        <v>86</v>
      </c>
      <c r="C23" s="111" t="s">
        <v>428</v>
      </c>
      <c r="D23" s="112">
        <v>21</v>
      </c>
      <c r="E23" s="114">
        <v>1720</v>
      </c>
      <c r="F23" t="s">
        <v>443</v>
      </c>
      <c r="H23" t="str">
        <f t="shared" si="0"/>
        <v>x</v>
      </c>
      <c r="J23" s="1"/>
    </row>
    <row r="24" spans="1:10" hidden="1" x14ac:dyDescent="0.2">
      <c r="A24" s="110">
        <v>23</v>
      </c>
      <c r="B24" s="111" t="s">
        <v>87</v>
      </c>
      <c r="C24" s="111" t="s">
        <v>50</v>
      </c>
      <c r="D24" s="112">
        <v>22</v>
      </c>
      <c r="E24" s="114">
        <v>1713</v>
      </c>
      <c r="H24" t="str">
        <f t="shared" si="0"/>
        <v/>
      </c>
      <c r="J24" s="1"/>
    </row>
    <row r="25" spans="1:10" hidden="1" x14ac:dyDescent="0.2">
      <c r="A25" s="110">
        <v>24</v>
      </c>
      <c r="B25" s="111" t="s">
        <v>88</v>
      </c>
      <c r="C25" s="111" t="s">
        <v>411</v>
      </c>
      <c r="D25" s="112">
        <v>23</v>
      </c>
      <c r="E25" s="114">
        <v>1705</v>
      </c>
      <c r="H25" t="str">
        <f t="shared" si="0"/>
        <v/>
      </c>
      <c r="J25" s="1"/>
    </row>
    <row r="26" spans="1:10" hidden="1" x14ac:dyDescent="0.2">
      <c r="A26" s="110">
        <v>25</v>
      </c>
      <c r="B26" s="111" t="s">
        <v>89</v>
      </c>
      <c r="C26" s="111" t="s">
        <v>47</v>
      </c>
      <c r="D26" s="112">
        <v>24</v>
      </c>
      <c r="E26" s="114">
        <v>1698</v>
      </c>
      <c r="H26" t="str">
        <f t="shared" si="0"/>
        <v/>
      </c>
      <c r="J26" s="1"/>
    </row>
    <row r="27" spans="1:10" hidden="1" x14ac:dyDescent="0.2">
      <c r="A27" s="110">
        <v>26</v>
      </c>
      <c r="B27" s="111" t="s">
        <v>90</v>
      </c>
      <c r="C27" s="111" t="s">
        <v>428</v>
      </c>
      <c r="D27" s="112">
        <v>25</v>
      </c>
      <c r="E27" s="114">
        <v>1697</v>
      </c>
      <c r="H27" t="str">
        <f t="shared" si="0"/>
        <v/>
      </c>
      <c r="J27" s="1"/>
    </row>
    <row r="28" spans="1:10" hidden="1" x14ac:dyDescent="0.2">
      <c r="A28" s="110">
        <v>27</v>
      </c>
      <c r="B28" s="111" t="s">
        <v>91</v>
      </c>
      <c r="C28" s="111" t="s">
        <v>433</v>
      </c>
      <c r="D28" s="112">
        <v>26</v>
      </c>
      <c r="E28" s="114">
        <v>1679</v>
      </c>
      <c r="H28" t="str">
        <f t="shared" si="0"/>
        <v/>
      </c>
      <c r="J28" s="1"/>
    </row>
    <row r="29" spans="1:10" hidden="1" x14ac:dyDescent="0.2">
      <c r="A29" s="110">
        <v>28</v>
      </c>
      <c r="B29" s="111" t="s">
        <v>52</v>
      </c>
      <c r="C29" s="111" t="s">
        <v>50</v>
      </c>
      <c r="D29" s="112">
        <v>27</v>
      </c>
      <c r="E29" s="114">
        <v>1671</v>
      </c>
      <c r="H29" t="str">
        <f t="shared" si="0"/>
        <v/>
      </c>
      <c r="J29" s="1"/>
    </row>
    <row r="30" spans="1:10" x14ac:dyDescent="0.2">
      <c r="A30" s="110">
        <v>29</v>
      </c>
      <c r="B30" s="111" t="s">
        <v>92</v>
      </c>
      <c r="C30" s="111" t="s">
        <v>427</v>
      </c>
      <c r="D30" s="112">
        <v>28</v>
      </c>
      <c r="E30" s="114">
        <v>1662</v>
      </c>
      <c r="F30" t="s">
        <v>443</v>
      </c>
      <c r="H30" t="str">
        <f t="shared" si="0"/>
        <v>x</v>
      </c>
      <c r="J30" s="1"/>
    </row>
    <row r="31" spans="1:10" x14ac:dyDescent="0.2">
      <c r="A31" s="110">
        <v>30</v>
      </c>
      <c r="B31" s="111" t="s">
        <v>93</v>
      </c>
      <c r="C31" s="111" t="s">
        <v>49</v>
      </c>
      <c r="D31" s="112">
        <v>29</v>
      </c>
      <c r="E31" s="114">
        <v>1661</v>
      </c>
      <c r="F31" t="s">
        <v>443</v>
      </c>
      <c r="H31" t="str">
        <f t="shared" si="0"/>
        <v>x</v>
      </c>
      <c r="J31" s="1"/>
    </row>
    <row r="32" spans="1:10" hidden="1" x14ac:dyDescent="0.2">
      <c r="A32" s="110">
        <v>31</v>
      </c>
      <c r="B32" s="111" t="s">
        <v>94</v>
      </c>
      <c r="C32" s="111" t="s">
        <v>433</v>
      </c>
      <c r="D32" s="112">
        <v>30</v>
      </c>
      <c r="E32" s="114">
        <v>1653</v>
      </c>
      <c r="H32" t="str">
        <f t="shared" si="0"/>
        <v/>
      </c>
      <c r="J32" s="1"/>
    </row>
    <row r="33" spans="1:10" hidden="1" x14ac:dyDescent="0.2">
      <c r="A33" s="110">
        <v>32</v>
      </c>
      <c r="B33" s="111" t="s">
        <v>95</v>
      </c>
      <c r="C33" s="111" t="s">
        <v>411</v>
      </c>
      <c r="D33" s="112">
        <v>31</v>
      </c>
      <c r="E33" s="114">
        <v>1650</v>
      </c>
      <c r="H33" t="str">
        <f t="shared" si="0"/>
        <v/>
      </c>
      <c r="J33" s="1"/>
    </row>
    <row r="34" spans="1:10" hidden="1" x14ac:dyDescent="0.2">
      <c r="A34" s="110">
        <v>33</v>
      </c>
      <c r="B34" s="111" t="s">
        <v>96</v>
      </c>
      <c r="C34" s="111" t="s">
        <v>47</v>
      </c>
      <c r="D34" s="112">
        <v>32</v>
      </c>
      <c r="E34" s="114">
        <v>1626</v>
      </c>
      <c r="H34" t="str">
        <f t="shared" si="0"/>
        <v/>
      </c>
      <c r="J34" s="1"/>
    </row>
    <row r="35" spans="1:10" hidden="1" x14ac:dyDescent="0.2">
      <c r="A35" s="110">
        <v>34</v>
      </c>
      <c r="B35" s="111" t="s">
        <v>97</v>
      </c>
      <c r="C35" s="111" t="s">
        <v>411</v>
      </c>
      <c r="D35" s="112">
        <v>33</v>
      </c>
      <c r="E35" s="114">
        <v>1620</v>
      </c>
      <c r="H35" t="str">
        <f t="shared" si="0"/>
        <v/>
      </c>
      <c r="J35" s="1"/>
    </row>
    <row r="36" spans="1:10" hidden="1" x14ac:dyDescent="0.2">
      <c r="A36" s="110">
        <v>35</v>
      </c>
      <c r="B36" s="111" t="s">
        <v>98</v>
      </c>
      <c r="C36" s="111" t="s">
        <v>47</v>
      </c>
      <c r="D36" s="112">
        <v>34</v>
      </c>
      <c r="E36" s="114">
        <v>1614</v>
      </c>
      <c r="H36" t="str">
        <f t="shared" si="0"/>
        <v/>
      </c>
      <c r="J36" s="1"/>
    </row>
    <row r="37" spans="1:10" hidden="1" x14ac:dyDescent="0.2">
      <c r="A37" s="110">
        <v>36</v>
      </c>
      <c r="B37" s="111" t="s">
        <v>99</v>
      </c>
      <c r="C37" s="111" t="s">
        <v>433</v>
      </c>
      <c r="D37" s="112">
        <v>35</v>
      </c>
      <c r="E37" s="114">
        <v>1614</v>
      </c>
      <c r="H37" t="str">
        <f t="shared" si="0"/>
        <v/>
      </c>
    </row>
    <row r="38" spans="1:10" x14ac:dyDescent="0.2">
      <c r="A38" s="110">
        <v>37</v>
      </c>
      <c r="B38" s="111" t="s">
        <v>100</v>
      </c>
      <c r="C38" s="111" t="s">
        <v>49</v>
      </c>
      <c r="D38" s="112">
        <v>36</v>
      </c>
      <c r="E38" s="114">
        <v>1605</v>
      </c>
      <c r="F38" t="s">
        <v>443</v>
      </c>
      <c r="H38" t="str">
        <f t="shared" si="0"/>
        <v>x</v>
      </c>
      <c r="J38" s="1"/>
    </row>
    <row r="39" spans="1:10" hidden="1" x14ac:dyDescent="0.2">
      <c r="A39" s="110">
        <v>38</v>
      </c>
      <c r="B39" s="111" t="s">
        <v>101</v>
      </c>
      <c r="C39" s="111" t="s">
        <v>50</v>
      </c>
      <c r="D39" s="112">
        <v>37</v>
      </c>
      <c r="E39" s="114">
        <v>1605</v>
      </c>
      <c r="H39" t="str">
        <f t="shared" si="0"/>
        <v/>
      </c>
      <c r="J39" s="1"/>
    </row>
    <row r="40" spans="1:10" hidden="1" x14ac:dyDescent="0.2">
      <c r="A40" s="110">
        <v>39</v>
      </c>
      <c r="B40" s="111" t="s">
        <v>102</v>
      </c>
      <c r="C40" s="111" t="s">
        <v>411</v>
      </c>
      <c r="D40" s="112">
        <v>38</v>
      </c>
      <c r="E40" s="114">
        <v>1605</v>
      </c>
      <c r="H40" t="str">
        <f t="shared" si="0"/>
        <v/>
      </c>
      <c r="J40" s="1"/>
    </row>
    <row r="41" spans="1:10" hidden="1" x14ac:dyDescent="0.2">
      <c r="A41" s="110">
        <v>40</v>
      </c>
      <c r="B41" s="111" t="s">
        <v>103</v>
      </c>
      <c r="C41" s="111" t="s">
        <v>437</v>
      </c>
      <c r="D41" s="112">
        <v>39</v>
      </c>
      <c r="E41" s="114">
        <v>1601</v>
      </c>
      <c r="H41" t="str">
        <f t="shared" si="0"/>
        <v/>
      </c>
      <c r="J41" s="1"/>
    </row>
    <row r="42" spans="1:10" hidden="1" x14ac:dyDescent="0.2">
      <c r="A42" s="110">
        <v>41</v>
      </c>
      <c r="B42" s="111" t="s">
        <v>104</v>
      </c>
      <c r="C42" s="111" t="s">
        <v>50</v>
      </c>
      <c r="D42" s="112">
        <v>40</v>
      </c>
      <c r="E42" s="114">
        <v>1598</v>
      </c>
      <c r="H42" t="str">
        <f t="shared" si="0"/>
        <v/>
      </c>
      <c r="J42" s="1"/>
    </row>
    <row r="43" spans="1:10" hidden="1" x14ac:dyDescent="0.2">
      <c r="A43" s="110">
        <v>42</v>
      </c>
      <c r="B43" s="111" t="s">
        <v>105</v>
      </c>
      <c r="C43" s="111" t="s">
        <v>412</v>
      </c>
      <c r="D43" s="112">
        <v>41</v>
      </c>
      <c r="E43" s="114">
        <v>1586</v>
      </c>
      <c r="H43" t="str">
        <f t="shared" si="0"/>
        <v/>
      </c>
    </row>
    <row r="44" spans="1:10" hidden="1" x14ac:dyDescent="0.2">
      <c r="A44" s="110">
        <v>43</v>
      </c>
      <c r="B44" s="111" t="s">
        <v>106</v>
      </c>
      <c r="C44" s="111" t="s">
        <v>430</v>
      </c>
      <c r="D44" s="112">
        <v>42</v>
      </c>
      <c r="E44" s="114">
        <v>1582</v>
      </c>
      <c r="H44" t="str">
        <f t="shared" si="0"/>
        <v/>
      </c>
    </row>
    <row r="45" spans="1:10" hidden="1" x14ac:dyDescent="0.2">
      <c r="A45" s="110">
        <v>44</v>
      </c>
      <c r="B45" s="111" t="s">
        <v>107</v>
      </c>
      <c r="C45" s="111" t="s">
        <v>430</v>
      </c>
      <c r="D45" s="112">
        <v>43</v>
      </c>
      <c r="E45" s="114">
        <v>1579</v>
      </c>
      <c r="H45" t="str">
        <f t="shared" si="0"/>
        <v/>
      </c>
    </row>
    <row r="46" spans="1:10" hidden="1" x14ac:dyDescent="0.2">
      <c r="A46" s="110">
        <v>45</v>
      </c>
      <c r="B46" s="111" t="s">
        <v>108</v>
      </c>
      <c r="C46" s="111" t="s">
        <v>47</v>
      </c>
      <c r="D46" s="112">
        <v>44</v>
      </c>
      <c r="E46" s="114">
        <v>1578</v>
      </c>
      <c r="H46" t="str">
        <f t="shared" si="0"/>
        <v/>
      </c>
    </row>
    <row r="47" spans="1:10" hidden="1" x14ac:dyDescent="0.2">
      <c r="A47" s="110">
        <v>46</v>
      </c>
      <c r="B47" s="111" t="s">
        <v>109</v>
      </c>
      <c r="C47" s="111" t="s">
        <v>50</v>
      </c>
      <c r="D47" s="112">
        <v>45</v>
      </c>
      <c r="E47" s="114">
        <v>1576</v>
      </c>
      <c r="H47" t="str">
        <f t="shared" si="0"/>
        <v/>
      </c>
    </row>
    <row r="48" spans="1:10" hidden="1" x14ac:dyDescent="0.2">
      <c r="A48" s="110">
        <v>47</v>
      </c>
      <c r="B48" s="111" t="s">
        <v>110</v>
      </c>
      <c r="C48" s="111" t="s">
        <v>427</v>
      </c>
      <c r="D48" s="112">
        <v>46</v>
      </c>
      <c r="E48" s="114">
        <v>1574</v>
      </c>
      <c r="H48" t="str">
        <f t="shared" si="0"/>
        <v/>
      </c>
    </row>
    <row r="49" spans="1:8" hidden="1" x14ac:dyDescent="0.2">
      <c r="A49" s="110">
        <v>48</v>
      </c>
      <c r="B49" s="111" t="s">
        <v>111</v>
      </c>
      <c r="C49" s="111" t="s">
        <v>49</v>
      </c>
      <c r="D49" s="112">
        <v>47</v>
      </c>
      <c r="E49" s="114">
        <v>1571</v>
      </c>
      <c r="H49" t="str">
        <f t="shared" si="0"/>
        <v/>
      </c>
    </row>
    <row r="50" spans="1:8" hidden="1" x14ac:dyDescent="0.2">
      <c r="A50" s="110">
        <v>49</v>
      </c>
      <c r="B50" s="111" t="s">
        <v>112</v>
      </c>
      <c r="C50" s="111" t="s">
        <v>433</v>
      </c>
      <c r="D50" s="112">
        <v>48</v>
      </c>
      <c r="E50" s="114">
        <v>1566</v>
      </c>
      <c r="H50" t="str">
        <f t="shared" si="0"/>
        <v/>
      </c>
    </row>
    <row r="51" spans="1:8" hidden="1" x14ac:dyDescent="0.2">
      <c r="A51" s="110">
        <v>50</v>
      </c>
      <c r="B51" s="111" t="s">
        <v>113</v>
      </c>
      <c r="C51" s="111" t="s">
        <v>413</v>
      </c>
      <c r="D51" s="112">
        <v>49</v>
      </c>
      <c r="E51" s="114">
        <v>1564</v>
      </c>
      <c r="H51" t="str">
        <f t="shared" si="0"/>
        <v/>
      </c>
    </row>
    <row r="52" spans="1:8" hidden="1" x14ac:dyDescent="0.2">
      <c r="A52" s="110">
        <v>51</v>
      </c>
      <c r="B52" s="111" t="s">
        <v>114</v>
      </c>
      <c r="C52" s="111" t="s">
        <v>427</v>
      </c>
      <c r="D52" s="112">
        <v>50</v>
      </c>
      <c r="E52" s="114">
        <v>1559</v>
      </c>
      <c r="H52" t="str">
        <f t="shared" si="0"/>
        <v/>
      </c>
    </row>
    <row r="53" spans="1:8" hidden="1" x14ac:dyDescent="0.2">
      <c r="A53" s="110">
        <v>52</v>
      </c>
      <c r="B53" s="111" t="s">
        <v>62</v>
      </c>
      <c r="C53" s="111" t="s">
        <v>50</v>
      </c>
      <c r="D53" s="112">
        <v>51</v>
      </c>
      <c r="E53" s="114">
        <v>1558</v>
      </c>
      <c r="H53" t="str">
        <f t="shared" si="0"/>
        <v/>
      </c>
    </row>
    <row r="54" spans="1:8" hidden="1" x14ac:dyDescent="0.2">
      <c r="A54" s="110">
        <v>53</v>
      </c>
      <c r="B54" s="111" t="s">
        <v>115</v>
      </c>
      <c r="C54" s="111" t="s">
        <v>429</v>
      </c>
      <c r="D54" s="112">
        <v>52</v>
      </c>
      <c r="E54" s="114">
        <v>1553</v>
      </c>
      <c r="H54" t="str">
        <f t="shared" si="0"/>
        <v/>
      </c>
    </row>
    <row r="55" spans="1:8" hidden="1" x14ac:dyDescent="0.2">
      <c r="A55" s="110">
        <v>54</v>
      </c>
      <c r="B55" s="111" t="s">
        <v>116</v>
      </c>
      <c r="C55" s="111" t="s">
        <v>427</v>
      </c>
      <c r="D55" s="112">
        <v>53</v>
      </c>
      <c r="E55" s="114">
        <v>1549</v>
      </c>
      <c r="H55" t="str">
        <f t="shared" si="0"/>
        <v/>
      </c>
    </row>
    <row r="56" spans="1:8" x14ac:dyDescent="0.2">
      <c r="A56" s="110">
        <v>55</v>
      </c>
      <c r="B56" s="111" t="s">
        <v>117</v>
      </c>
      <c r="C56" s="111" t="s">
        <v>414</v>
      </c>
      <c r="D56" s="112">
        <v>54</v>
      </c>
      <c r="E56" s="114">
        <v>1548</v>
      </c>
      <c r="G56" t="s">
        <v>443</v>
      </c>
      <c r="H56" t="str">
        <f t="shared" si="0"/>
        <v>x</v>
      </c>
    </row>
    <row r="57" spans="1:8" hidden="1" x14ac:dyDescent="0.2">
      <c r="A57" s="110">
        <v>56</v>
      </c>
      <c r="B57" s="111" t="s">
        <v>118</v>
      </c>
      <c r="C57" s="111" t="s">
        <v>414</v>
      </c>
      <c r="D57" s="112">
        <v>55</v>
      </c>
      <c r="E57" s="114">
        <v>1548</v>
      </c>
      <c r="H57" t="str">
        <f t="shared" si="0"/>
        <v/>
      </c>
    </row>
    <row r="58" spans="1:8" hidden="1" x14ac:dyDescent="0.2">
      <c r="A58" s="110">
        <v>57</v>
      </c>
      <c r="B58" s="111" t="s">
        <v>119</v>
      </c>
      <c r="C58" s="111" t="s">
        <v>47</v>
      </c>
      <c r="D58" s="112">
        <v>56</v>
      </c>
      <c r="E58" s="114">
        <v>1544</v>
      </c>
      <c r="H58" t="str">
        <f t="shared" si="0"/>
        <v/>
      </c>
    </row>
    <row r="59" spans="1:8" hidden="1" x14ac:dyDescent="0.2">
      <c r="A59" s="110">
        <v>58</v>
      </c>
      <c r="B59" s="111" t="s">
        <v>120</v>
      </c>
      <c r="C59" s="111" t="s">
        <v>412</v>
      </c>
      <c r="D59" s="112">
        <v>57</v>
      </c>
      <c r="E59" s="114">
        <v>1544</v>
      </c>
      <c r="H59" t="str">
        <f t="shared" si="0"/>
        <v/>
      </c>
    </row>
    <row r="60" spans="1:8" hidden="1" x14ac:dyDescent="0.2">
      <c r="A60" s="110">
        <v>59</v>
      </c>
      <c r="B60" s="111" t="s">
        <v>121</v>
      </c>
      <c r="C60" s="111" t="s">
        <v>50</v>
      </c>
      <c r="D60" s="112">
        <v>58</v>
      </c>
      <c r="E60" s="114">
        <v>1543</v>
      </c>
      <c r="H60" t="str">
        <f t="shared" si="0"/>
        <v/>
      </c>
    </row>
    <row r="61" spans="1:8" x14ac:dyDescent="0.2">
      <c r="A61" s="110">
        <v>60</v>
      </c>
      <c r="B61" s="111" t="s">
        <v>122</v>
      </c>
      <c r="C61" s="111" t="s">
        <v>413</v>
      </c>
      <c r="D61" s="112">
        <v>59</v>
      </c>
      <c r="E61" s="114">
        <v>1535</v>
      </c>
      <c r="G61" t="s">
        <v>443</v>
      </c>
      <c r="H61" t="str">
        <f t="shared" si="0"/>
        <v>x</v>
      </c>
    </row>
    <row r="62" spans="1:8" x14ac:dyDescent="0.2">
      <c r="A62" s="110">
        <v>61</v>
      </c>
      <c r="B62" s="111" t="s">
        <v>123</v>
      </c>
      <c r="C62" s="111" t="s">
        <v>50</v>
      </c>
      <c r="D62" s="112">
        <v>60</v>
      </c>
      <c r="E62" s="114">
        <v>1533</v>
      </c>
      <c r="F62" t="s">
        <v>443</v>
      </c>
      <c r="H62" t="str">
        <f t="shared" si="0"/>
        <v>x</v>
      </c>
    </row>
    <row r="63" spans="1:8" hidden="1" x14ac:dyDescent="0.2">
      <c r="A63" s="110">
        <v>62</v>
      </c>
      <c r="B63" s="111" t="s">
        <v>124</v>
      </c>
      <c r="C63" s="111" t="s">
        <v>50</v>
      </c>
      <c r="D63" s="112">
        <v>61</v>
      </c>
      <c r="E63" s="114">
        <v>1532</v>
      </c>
      <c r="H63" t="str">
        <f t="shared" si="0"/>
        <v/>
      </c>
    </row>
    <row r="64" spans="1:8" hidden="1" x14ac:dyDescent="0.2">
      <c r="A64" s="110">
        <v>63</v>
      </c>
      <c r="B64" s="111" t="s">
        <v>125</v>
      </c>
      <c r="C64" s="111" t="s">
        <v>433</v>
      </c>
      <c r="D64" s="112">
        <v>62</v>
      </c>
      <c r="E64" s="114">
        <v>1524</v>
      </c>
      <c r="H64" t="str">
        <f t="shared" si="0"/>
        <v/>
      </c>
    </row>
    <row r="65" spans="1:8" hidden="1" x14ac:dyDescent="0.2">
      <c r="A65" s="110">
        <v>64</v>
      </c>
      <c r="B65" s="111" t="s">
        <v>126</v>
      </c>
      <c r="C65" s="111" t="s">
        <v>430</v>
      </c>
      <c r="D65" s="112">
        <v>63</v>
      </c>
      <c r="E65" s="114">
        <v>1522</v>
      </c>
      <c r="H65" t="str">
        <f t="shared" si="0"/>
        <v/>
      </c>
    </row>
    <row r="66" spans="1:8" x14ac:dyDescent="0.2">
      <c r="A66" s="110">
        <v>65</v>
      </c>
      <c r="B66" s="111" t="s">
        <v>127</v>
      </c>
      <c r="C66" s="111" t="s">
        <v>413</v>
      </c>
      <c r="D66" s="112">
        <v>64</v>
      </c>
      <c r="E66" s="114">
        <v>1521</v>
      </c>
      <c r="G66" t="s">
        <v>443</v>
      </c>
      <c r="H66" t="str">
        <f t="shared" si="0"/>
        <v>x</v>
      </c>
    </row>
    <row r="67" spans="1:8" x14ac:dyDescent="0.2">
      <c r="A67" s="110">
        <v>66</v>
      </c>
      <c r="B67" s="111" t="s">
        <v>128</v>
      </c>
      <c r="C67" s="111" t="s">
        <v>431</v>
      </c>
      <c r="D67" s="112">
        <v>65</v>
      </c>
      <c r="E67" s="114">
        <v>1518</v>
      </c>
      <c r="G67" t="s">
        <v>443</v>
      </c>
      <c r="H67" t="str">
        <f t="shared" ref="H67:H130" si="1">IF(OR($F67="x", $G67="x"),"x","")</f>
        <v>x</v>
      </c>
    </row>
    <row r="68" spans="1:8" hidden="1" x14ac:dyDescent="0.2">
      <c r="A68" s="110">
        <v>67</v>
      </c>
      <c r="B68" s="111" t="s">
        <v>129</v>
      </c>
      <c r="C68" s="111" t="s">
        <v>415</v>
      </c>
      <c r="D68" s="112">
        <v>66</v>
      </c>
      <c r="E68" s="114">
        <v>1518</v>
      </c>
      <c r="H68" t="str">
        <f t="shared" si="1"/>
        <v/>
      </c>
    </row>
    <row r="69" spans="1:8" hidden="1" x14ac:dyDescent="0.2">
      <c r="A69" s="110">
        <v>68</v>
      </c>
      <c r="B69" s="111" t="s">
        <v>130</v>
      </c>
      <c r="C69" s="111" t="s">
        <v>49</v>
      </c>
      <c r="D69" s="112">
        <v>67</v>
      </c>
      <c r="E69" s="114">
        <v>1515</v>
      </c>
      <c r="H69" t="str">
        <f t="shared" si="1"/>
        <v/>
      </c>
    </row>
    <row r="70" spans="1:8" hidden="1" x14ac:dyDescent="0.2">
      <c r="A70" s="110">
        <v>69</v>
      </c>
      <c r="B70" s="111" t="s">
        <v>131</v>
      </c>
      <c r="C70" s="111" t="s">
        <v>428</v>
      </c>
      <c r="D70" s="112">
        <v>68</v>
      </c>
      <c r="E70" s="114">
        <v>1515</v>
      </c>
      <c r="H70" t="str">
        <f t="shared" si="1"/>
        <v/>
      </c>
    </row>
    <row r="71" spans="1:8" hidden="1" x14ac:dyDescent="0.2">
      <c r="A71" s="110">
        <v>70</v>
      </c>
      <c r="B71" s="111" t="s">
        <v>132</v>
      </c>
      <c r="C71" s="111" t="s">
        <v>411</v>
      </c>
      <c r="D71" s="112">
        <v>69</v>
      </c>
      <c r="E71" s="114">
        <v>1511</v>
      </c>
      <c r="H71" t="str">
        <f t="shared" si="1"/>
        <v/>
      </c>
    </row>
    <row r="72" spans="1:8" hidden="1" x14ac:dyDescent="0.2">
      <c r="A72" s="110">
        <v>71</v>
      </c>
      <c r="B72" s="111" t="s">
        <v>133</v>
      </c>
      <c r="C72" s="111" t="s">
        <v>49</v>
      </c>
      <c r="D72" s="112">
        <v>70</v>
      </c>
      <c r="E72" s="114">
        <v>1508</v>
      </c>
      <c r="H72" t="str">
        <f t="shared" si="1"/>
        <v/>
      </c>
    </row>
    <row r="73" spans="1:8" x14ac:dyDescent="0.2">
      <c r="A73" s="110">
        <v>72</v>
      </c>
      <c r="B73" s="111" t="s">
        <v>134</v>
      </c>
      <c r="C73" s="111" t="s">
        <v>428</v>
      </c>
      <c r="D73" s="112">
        <v>71</v>
      </c>
      <c r="E73" s="114">
        <v>1507</v>
      </c>
      <c r="F73" t="s">
        <v>443</v>
      </c>
      <c r="H73" t="str">
        <f t="shared" si="1"/>
        <v>x</v>
      </c>
    </row>
    <row r="74" spans="1:8" hidden="1" x14ac:dyDescent="0.2">
      <c r="A74" s="110">
        <v>73</v>
      </c>
      <c r="B74" s="111" t="s">
        <v>135</v>
      </c>
      <c r="C74" s="111" t="s">
        <v>47</v>
      </c>
      <c r="D74" s="112">
        <v>72</v>
      </c>
      <c r="E74" s="114">
        <v>1506</v>
      </c>
      <c r="H74" t="str">
        <f t="shared" si="1"/>
        <v/>
      </c>
    </row>
    <row r="75" spans="1:8" hidden="1" x14ac:dyDescent="0.2">
      <c r="A75" s="110">
        <v>74</v>
      </c>
      <c r="B75" s="111" t="s">
        <v>136</v>
      </c>
      <c r="C75" s="111" t="s">
        <v>428</v>
      </c>
      <c r="D75" s="112">
        <v>73</v>
      </c>
      <c r="E75" s="114">
        <v>1501</v>
      </c>
      <c r="H75" t="str">
        <f t="shared" si="1"/>
        <v/>
      </c>
    </row>
    <row r="76" spans="1:8" x14ac:dyDescent="0.2">
      <c r="A76" s="110">
        <v>75</v>
      </c>
      <c r="B76" s="111" t="s">
        <v>137</v>
      </c>
      <c r="C76" s="111" t="s">
        <v>427</v>
      </c>
      <c r="D76" s="112">
        <v>74</v>
      </c>
      <c r="E76" s="114">
        <v>1496</v>
      </c>
      <c r="F76" t="s">
        <v>443</v>
      </c>
      <c r="G76" t="s">
        <v>443</v>
      </c>
      <c r="H76" t="str">
        <f t="shared" si="1"/>
        <v>x</v>
      </c>
    </row>
    <row r="77" spans="1:8" hidden="1" x14ac:dyDescent="0.2">
      <c r="A77" s="110">
        <v>76</v>
      </c>
      <c r="B77" s="111" t="s">
        <v>138</v>
      </c>
      <c r="C77" s="111" t="s">
        <v>416</v>
      </c>
      <c r="D77" s="112">
        <v>75</v>
      </c>
      <c r="E77" s="114">
        <v>1494</v>
      </c>
      <c r="H77" t="str">
        <f t="shared" si="1"/>
        <v/>
      </c>
    </row>
    <row r="78" spans="1:8" hidden="1" x14ac:dyDescent="0.2">
      <c r="A78" s="110">
        <v>77</v>
      </c>
      <c r="B78" s="111" t="s">
        <v>139</v>
      </c>
      <c r="C78" s="111" t="s">
        <v>415</v>
      </c>
      <c r="D78" s="112">
        <v>76</v>
      </c>
      <c r="E78" s="114">
        <v>1493</v>
      </c>
      <c r="H78" t="str">
        <f t="shared" si="1"/>
        <v/>
      </c>
    </row>
    <row r="79" spans="1:8" hidden="1" x14ac:dyDescent="0.2">
      <c r="A79" s="110">
        <v>78</v>
      </c>
      <c r="B79" s="111" t="s">
        <v>140</v>
      </c>
      <c r="C79" s="111" t="s">
        <v>417</v>
      </c>
      <c r="D79" s="112">
        <v>77</v>
      </c>
      <c r="E79" s="114">
        <v>1492</v>
      </c>
      <c r="H79" t="str">
        <f t="shared" si="1"/>
        <v/>
      </c>
    </row>
    <row r="80" spans="1:8" hidden="1" x14ac:dyDescent="0.2">
      <c r="A80" s="110">
        <v>79</v>
      </c>
      <c r="B80" s="111" t="s">
        <v>141</v>
      </c>
      <c r="C80" s="111" t="s">
        <v>47</v>
      </c>
      <c r="D80" s="112">
        <v>78</v>
      </c>
      <c r="E80" s="114">
        <v>1485</v>
      </c>
      <c r="H80" t="str">
        <f t="shared" si="1"/>
        <v/>
      </c>
    </row>
    <row r="81" spans="1:8" hidden="1" x14ac:dyDescent="0.2">
      <c r="A81" s="110">
        <v>80</v>
      </c>
      <c r="B81" s="111" t="s">
        <v>142</v>
      </c>
      <c r="C81" s="111" t="s">
        <v>418</v>
      </c>
      <c r="D81" s="112">
        <v>79</v>
      </c>
      <c r="E81" s="114">
        <v>1477</v>
      </c>
      <c r="H81" t="str">
        <f t="shared" si="1"/>
        <v/>
      </c>
    </row>
    <row r="82" spans="1:8" hidden="1" x14ac:dyDescent="0.2">
      <c r="A82" s="110">
        <v>81</v>
      </c>
      <c r="B82" s="111" t="s">
        <v>143</v>
      </c>
      <c r="C82" s="111" t="s">
        <v>413</v>
      </c>
      <c r="D82" s="112">
        <v>80</v>
      </c>
      <c r="E82" s="114">
        <v>1477</v>
      </c>
      <c r="H82" t="str">
        <f t="shared" si="1"/>
        <v/>
      </c>
    </row>
    <row r="83" spans="1:8" hidden="1" x14ac:dyDescent="0.2">
      <c r="A83" s="110">
        <v>82</v>
      </c>
      <c r="B83" s="111" t="s">
        <v>144</v>
      </c>
      <c r="C83" s="111" t="s">
        <v>413</v>
      </c>
      <c r="D83" s="112">
        <v>81</v>
      </c>
      <c r="E83" s="114">
        <v>1471</v>
      </c>
      <c r="H83" t="str">
        <f t="shared" si="1"/>
        <v/>
      </c>
    </row>
    <row r="84" spans="1:8" hidden="1" x14ac:dyDescent="0.2">
      <c r="A84" s="110">
        <v>83</v>
      </c>
      <c r="B84" s="111" t="s">
        <v>145</v>
      </c>
      <c r="C84" s="111" t="s">
        <v>430</v>
      </c>
      <c r="D84" s="112">
        <v>82</v>
      </c>
      <c r="E84" s="114">
        <v>1470</v>
      </c>
      <c r="H84" t="str">
        <f t="shared" si="1"/>
        <v/>
      </c>
    </row>
    <row r="85" spans="1:8" hidden="1" x14ac:dyDescent="0.2">
      <c r="A85" s="110">
        <v>84</v>
      </c>
      <c r="B85" s="111" t="s">
        <v>146</v>
      </c>
      <c r="C85" s="111" t="s">
        <v>412</v>
      </c>
      <c r="D85" s="112">
        <v>83</v>
      </c>
      <c r="E85" s="114">
        <v>1465</v>
      </c>
      <c r="H85" t="str">
        <f t="shared" si="1"/>
        <v/>
      </c>
    </row>
    <row r="86" spans="1:8" hidden="1" x14ac:dyDescent="0.2">
      <c r="A86" s="110">
        <v>85</v>
      </c>
      <c r="B86" s="111" t="s">
        <v>147</v>
      </c>
      <c r="C86" s="111" t="s">
        <v>437</v>
      </c>
      <c r="D86" s="112">
        <v>84</v>
      </c>
      <c r="E86" s="114">
        <v>1464</v>
      </c>
      <c r="H86" t="str">
        <f t="shared" si="1"/>
        <v/>
      </c>
    </row>
    <row r="87" spans="1:8" hidden="1" x14ac:dyDescent="0.2">
      <c r="A87" s="110">
        <v>86</v>
      </c>
      <c r="B87" s="111" t="s">
        <v>148</v>
      </c>
      <c r="C87" s="111" t="s">
        <v>412</v>
      </c>
      <c r="D87" s="112">
        <v>85</v>
      </c>
      <c r="E87" s="114">
        <v>1463</v>
      </c>
      <c r="H87" t="str">
        <f t="shared" si="1"/>
        <v/>
      </c>
    </row>
    <row r="88" spans="1:8" hidden="1" x14ac:dyDescent="0.2">
      <c r="A88" s="110">
        <v>87</v>
      </c>
      <c r="B88" s="111" t="s">
        <v>149</v>
      </c>
      <c r="C88" s="111" t="s">
        <v>433</v>
      </c>
      <c r="D88" s="112">
        <v>86</v>
      </c>
      <c r="E88" s="114">
        <v>1462</v>
      </c>
      <c r="H88" t="str">
        <f t="shared" si="1"/>
        <v/>
      </c>
    </row>
    <row r="89" spans="1:8" hidden="1" x14ac:dyDescent="0.2">
      <c r="A89" s="110">
        <v>88</v>
      </c>
      <c r="B89" s="111" t="s">
        <v>150</v>
      </c>
      <c r="C89" s="111" t="s">
        <v>49</v>
      </c>
      <c r="D89" s="112">
        <v>87</v>
      </c>
      <c r="E89" s="114">
        <v>1460</v>
      </c>
      <c r="H89" t="str">
        <f t="shared" si="1"/>
        <v/>
      </c>
    </row>
    <row r="90" spans="1:8" hidden="1" x14ac:dyDescent="0.2">
      <c r="A90" s="110">
        <v>89</v>
      </c>
      <c r="B90" s="111" t="s">
        <v>151</v>
      </c>
      <c r="C90" s="111" t="s">
        <v>50</v>
      </c>
      <c r="D90" s="112">
        <v>88</v>
      </c>
      <c r="E90" s="114">
        <v>1458</v>
      </c>
      <c r="H90" t="str">
        <f t="shared" si="1"/>
        <v/>
      </c>
    </row>
    <row r="91" spans="1:8" hidden="1" x14ac:dyDescent="0.2">
      <c r="A91" s="110">
        <v>90</v>
      </c>
      <c r="B91" s="111" t="s">
        <v>152</v>
      </c>
      <c r="C91" s="111" t="s">
        <v>419</v>
      </c>
      <c r="D91" s="112">
        <v>89</v>
      </c>
      <c r="E91" s="114">
        <v>1454</v>
      </c>
      <c r="H91" t="str">
        <f t="shared" si="1"/>
        <v/>
      </c>
    </row>
    <row r="92" spans="1:8" x14ac:dyDescent="0.2">
      <c r="A92" s="110">
        <v>91</v>
      </c>
      <c r="B92" s="111" t="s">
        <v>153</v>
      </c>
      <c r="C92" s="111" t="s">
        <v>427</v>
      </c>
      <c r="D92" s="112">
        <v>90</v>
      </c>
      <c r="E92" s="114">
        <v>1450</v>
      </c>
      <c r="F92" t="s">
        <v>443</v>
      </c>
      <c r="G92" t="s">
        <v>443</v>
      </c>
      <c r="H92" t="str">
        <f t="shared" si="1"/>
        <v>x</v>
      </c>
    </row>
    <row r="93" spans="1:8" hidden="1" x14ac:dyDescent="0.2">
      <c r="A93" s="110">
        <v>92</v>
      </c>
      <c r="B93" s="111" t="s">
        <v>154</v>
      </c>
      <c r="C93" s="111" t="s">
        <v>436</v>
      </c>
      <c r="D93" s="112">
        <v>91</v>
      </c>
      <c r="E93" s="114">
        <v>1449</v>
      </c>
      <c r="H93" t="str">
        <f t="shared" si="1"/>
        <v/>
      </c>
    </row>
    <row r="94" spans="1:8" hidden="1" x14ac:dyDescent="0.2">
      <c r="A94" s="110">
        <v>93</v>
      </c>
      <c r="B94" s="111" t="s">
        <v>155</v>
      </c>
      <c r="C94" s="111" t="s">
        <v>411</v>
      </c>
      <c r="D94" s="112">
        <v>92</v>
      </c>
      <c r="E94" s="114">
        <v>1449</v>
      </c>
      <c r="H94" t="str">
        <f t="shared" si="1"/>
        <v/>
      </c>
    </row>
    <row r="95" spans="1:8" hidden="1" x14ac:dyDescent="0.2">
      <c r="A95" s="110">
        <v>94</v>
      </c>
      <c r="B95" s="111" t="s">
        <v>156</v>
      </c>
      <c r="C95" s="111" t="s">
        <v>431</v>
      </c>
      <c r="D95" s="112">
        <v>93</v>
      </c>
      <c r="E95" s="114">
        <v>1448</v>
      </c>
      <c r="H95" t="str">
        <f t="shared" si="1"/>
        <v/>
      </c>
    </row>
    <row r="96" spans="1:8" hidden="1" x14ac:dyDescent="0.2">
      <c r="A96" s="110">
        <v>95</v>
      </c>
      <c r="B96" s="111" t="s">
        <v>157</v>
      </c>
      <c r="C96" s="111" t="s">
        <v>47</v>
      </c>
      <c r="D96" s="112">
        <v>94</v>
      </c>
      <c r="E96" s="114">
        <v>1446</v>
      </c>
      <c r="H96" t="str">
        <f t="shared" si="1"/>
        <v/>
      </c>
    </row>
    <row r="97" spans="1:8" hidden="1" x14ac:dyDescent="0.2">
      <c r="A97" s="110">
        <v>96</v>
      </c>
      <c r="B97" s="111" t="s">
        <v>158</v>
      </c>
      <c r="C97" s="111" t="s">
        <v>417</v>
      </c>
      <c r="D97" s="112">
        <v>95</v>
      </c>
      <c r="E97" s="114">
        <v>1443</v>
      </c>
      <c r="H97" t="str">
        <f t="shared" si="1"/>
        <v/>
      </c>
    </row>
    <row r="98" spans="1:8" hidden="1" x14ac:dyDescent="0.2">
      <c r="A98" s="110">
        <v>97</v>
      </c>
      <c r="B98" s="111" t="s">
        <v>159</v>
      </c>
      <c r="C98" s="111" t="s">
        <v>419</v>
      </c>
      <c r="D98" s="112">
        <v>96</v>
      </c>
      <c r="E98" s="114">
        <v>1433</v>
      </c>
      <c r="H98" t="str">
        <f t="shared" si="1"/>
        <v/>
      </c>
    </row>
    <row r="99" spans="1:8" hidden="1" x14ac:dyDescent="0.2">
      <c r="A99" s="110">
        <v>98</v>
      </c>
      <c r="B99" s="111" t="s">
        <v>160</v>
      </c>
      <c r="C99" s="111" t="s">
        <v>47</v>
      </c>
      <c r="D99" s="112">
        <v>97</v>
      </c>
      <c r="E99" s="114">
        <v>1427</v>
      </c>
      <c r="H99" t="str">
        <f t="shared" si="1"/>
        <v/>
      </c>
    </row>
    <row r="100" spans="1:8" hidden="1" x14ac:dyDescent="0.2">
      <c r="A100" s="110">
        <v>99</v>
      </c>
      <c r="B100" s="111" t="s">
        <v>161</v>
      </c>
      <c r="C100" s="111" t="s">
        <v>417</v>
      </c>
      <c r="D100" s="112">
        <v>98</v>
      </c>
      <c r="E100" s="114">
        <v>1425</v>
      </c>
      <c r="H100" t="str">
        <f t="shared" si="1"/>
        <v/>
      </c>
    </row>
    <row r="101" spans="1:8" hidden="1" x14ac:dyDescent="0.2">
      <c r="A101" s="110">
        <v>100</v>
      </c>
      <c r="B101" s="111" t="s">
        <v>162</v>
      </c>
      <c r="C101" s="111" t="s">
        <v>419</v>
      </c>
      <c r="D101" s="112">
        <v>99</v>
      </c>
      <c r="E101" s="114">
        <v>1423</v>
      </c>
      <c r="H101" t="str">
        <f t="shared" si="1"/>
        <v/>
      </c>
    </row>
    <row r="102" spans="1:8" x14ac:dyDescent="0.2">
      <c r="A102" s="110">
        <v>101</v>
      </c>
      <c r="B102" s="111" t="s">
        <v>163</v>
      </c>
      <c r="C102" s="111" t="s">
        <v>411</v>
      </c>
      <c r="D102" s="112">
        <v>100</v>
      </c>
      <c r="E102" s="114">
        <v>1422</v>
      </c>
      <c r="G102" t="s">
        <v>443</v>
      </c>
      <c r="H102" t="str">
        <f t="shared" si="1"/>
        <v>x</v>
      </c>
    </row>
    <row r="103" spans="1:8" x14ac:dyDescent="0.2">
      <c r="A103" s="110">
        <v>102</v>
      </c>
      <c r="B103" s="111" t="s">
        <v>164</v>
      </c>
      <c r="C103" s="111" t="s">
        <v>414</v>
      </c>
      <c r="D103" s="112">
        <v>101</v>
      </c>
      <c r="E103" s="114">
        <v>1417</v>
      </c>
      <c r="G103" t="s">
        <v>443</v>
      </c>
      <c r="H103" t="str">
        <f t="shared" si="1"/>
        <v>x</v>
      </c>
    </row>
    <row r="104" spans="1:8" hidden="1" x14ac:dyDescent="0.2">
      <c r="A104" s="110">
        <v>103</v>
      </c>
      <c r="B104" s="111" t="s">
        <v>165</v>
      </c>
      <c r="C104" s="111" t="s">
        <v>432</v>
      </c>
      <c r="D104" s="112">
        <v>102</v>
      </c>
      <c r="E104" s="114">
        <v>1416</v>
      </c>
      <c r="H104" t="str">
        <f t="shared" si="1"/>
        <v/>
      </c>
    </row>
    <row r="105" spans="1:8" hidden="1" x14ac:dyDescent="0.2">
      <c r="A105" s="110">
        <v>104</v>
      </c>
      <c r="B105" s="111" t="s">
        <v>166</v>
      </c>
      <c r="C105" s="111" t="s">
        <v>47</v>
      </c>
      <c r="D105" s="112">
        <v>103</v>
      </c>
      <c r="E105" s="114">
        <v>1409</v>
      </c>
      <c r="H105" t="str">
        <f t="shared" si="1"/>
        <v/>
      </c>
    </row>
    <row r="106" spans="1:8" hidden="1" x14ac:dyDescent="0.2">
      <c r="A106" s="110">
        <v>105</v>
      </c>
      <c r="B106" s="111" t="s">
        <v>167</v>
      </c>
      <c r="C106" s="111" t="s">
        <v>49</v>
      </c>
      <c r="D106" s="112">
        <v>104</v>
      </c>
      <c r="E106" s="114">
        <v>1409</v>
      </c>
      <c r="H106" t="str">
        <f t="shared" si="1"/>
        <v/>
      </c>
    </row>
    <row r="107" spans="1:8" x14ac:dyDescent="0.2">
      <c r="A107" s="110">
        <v>106</v>
      </c>
      <c r="B107" s="111" t="s">
        <v>168</v>
      </c>
      <c r="C107" s="111" t="s">
        <v>50</v>
      </c>
      <c r="D107" s="112">
        <v>105</v>
      </c>
      <c r="E107" s="114">
        <v>1407</v>
      </c>
      <c r="G107" t="s">
        <v>443</v>
      </c>
      <c r="H107" t="str">
        <f t="shared" si="1"/>
        <v>x</v>
      </c>
    </row>
    <row r="108" spans="1:8" hidden="1" x14ac:dyDescent="0.2">
      <c r="A108" s="110">
        <v>107</v>
      </c>
      <c r="B108" s="111" t="s">
        <v>169</v>
      </c>
      <c r="C108" s="111" t="s">
        <v>419</v>
      </c>
      <c r="D108" s="112">
        <v>106</v>
      </c>
      <c r="E108" s="114">
        <v>1405</v>
      </c>
      <c r="H108" t="str">
        <f t="shared" si="1"/>
        <v/>
      </c>
    </row>
    <row r="109" spans="1:8" hidden="1" x14ac:dyDescent="0.2">
      <c r="A109" s="110">
        <v>108</v>
      </c>
      <c r="B109" s="111" t="s">
        <v>170</v>
      </c>
      <c r="C109" s="111" t="s">
        <v>412</v>
      </c>
      <c r="D109" s="112">
        <v>107</v>
      </c>
      <c r="E109" s="114">
        <v>1404</v>
      </c>
      <c r="H109" t="str">
        <f t="shared" si="1"/>
        <v/>
      </c>
    </row>
    <row r="110" spans="1:8" hidden="1" x14ac:dyDescent="0.2">
      <c r="A110" s="110">
        <v>109</v>
      </c>
      <c r="B110" s="111" t="s">
        <v>171</v>
      </c>
      <c r="C110" s="111" t="s">
        <v>427</v>
      </c>
      <c r="D110" s="112">
        <v>108</v>
      </c>
      <c r="E110" s="114">
        <v>1404</v>
      </c>
      <c r="H110" t="str">
        <f t="shared" si="1"/>
        <v/>
      </c>
    </row>
    <row r="111" spans="1:8" hidden="1" x14ac:dyDescent="0.2">
      <c r="A111" s="110">
        <v>110</v>
      </c>
      <c r="B111" s="111" t="s">
        <v>172</v>
      </c>
      <c r="C111" s="111" t="s">
        <v>417</v>
      </c>
      <c r="D111" s="112">
        <v>109</v>
      </c>
      <c r="E111" s="114">
        <v>1403</v>
      </c>
      <c r="H111" t="str">
        <f t="shared" si="1"/>
        <v/>
      </c>
    </row>
    <row r="112" spans="1:8" hidden="1" x14ac:dyDescent="0.2">
      <c r="A112" s="110">
        <v>111</v>
      </c>
      <c r="B112" s="111" t="s">
        <v>173</v>
      </c>
      <c r="C112" s="111" t="s">
        <v>420</v>
      </c>
      <c r="D112" s="112">
        <v>110</v>
      </c>
      <c r="E112" s="114">
        <v>1402</v>
      </c>
      <c r="H112" t="str">
        <f t="shared" si="1"/>
        <v/>
      </c>
    </row>
    <row r="113" spans="1:8" hidden="1" x14ac:dyDescent="0.2">
      <c r="A113" s="110">
        <v>112</v>
      </c>
      <c r="B113" s="111" t="s">
        <v>174</v>
      </c>
      <c r="C113" s="111" t="s">
        <v>414</v>
      </c>
      <c r="D113" s="112">
        <v>111</v>
      </c>
      <c r="E113" s="114">
        <v>1401</v>
      </c>
      <c r="H113" t="str">
        <f t="shared" si="1"/>
        <v/>
      </c>
    </row>
    <row r="114" spans="1:8" x14ac:dyDescent="0.2">
      <c r="A114" s="110">
        <v>113</v>
      </c>
      <c r="B114" s="111" t="s">
        <v>175</v>
      </c>
      <c r="C114" s="111" t="s">
        <v>428</v>
      </c>
      <c r="D114" s="112">
        <v>112</v>
      </c>
      <c r="E114" s="114">
        <v>1400</v>
      </c>
      <c r="F114" t="s">
        <v>443</v>
      </c>
      <c r="H114" t="str">
        <f t="shared" si="1"/>
        <v>x</v>
      </c>
    </row>
    <row r="115" spans="1:8" hidden="1" x14ac:dyDescent="0.2">
      <c r="A115" s="110">
        <v>114</v>
      </c>
      <c r="B115" s="111" t="s">
        <v>176</v>
      </c>
      <c r="C115" s="111" t="s">
        <v>414</v>
      </c>
      <c r="D115" s="112">
        <v>113</v>
      </c>
      <c r="E115" s="114">
        <v>1400</v>
      </c>
      <c r="H115" t="str">
        <f t="shared" si="1"/>
        <v/>
      </c>
    </row>
    <row r="116" spans="1:8" x14ac:dyDescent="0.2">
      <c r="A116" s="110">
        <v>115</v>
      </c>
      <c r="B116" s="111" t="s">
        <v>177</v>
      </c>
      <c r="C116" s="111" t="s">
        <v>429</v>
      </c>
      <c r="D116" s="112">
        <v>114</v>
      </c>
      <c r="E116" s="114">
        <v>1397</v>
      </c>
      <c r="G116" t="s">
        <v>443</v>
      </c>
      <c r="H116" t="str">
        <f t="shared" si="1"/>
        <v>x</v>
      </c>
    </row>
    <row r="117" spans="1:8" hidden="1" x14ac:dyDescent="0.2">
      <c r="A117" s="110">
        <v>116</v>
      </c>
      <c r="B117" s="111" t="s">
        <v>178</v>
      </c>
      <c r="C117" s="111" t="s">
        <v>47</v>
      </c>
      <c r="D117" s="112">
        <v>115</v>
      </c>
      <c r="E117" s="114">
        <v>1396</v>
      </c>
      <c r="H117" t="str">
        <f t="shared" si="1"/>
        <v/>
      </c>
    </row>
    <row r="118" spans="1:8" hidden="1" x14ac:dyDescent="0.2">
      <c r="A118" s="110">
        <v>117</v>
      </c>
      <c r="B118" s="111" t="s">
        <v>179</v>
      </c>
      <c r="C118" s="111" t="s">
        <v>437</v>
      </c>
      <c r="D118" s="112">
        <v>116</v>
      </c>
      <c r="E118" s="114">
        <v>1389</v>
      </c>
      <c r="H118" t="str">
        <f t="shared" si="1"/>
        <v/>
      </c>
    </row>
    <row r="119" spans="1:8" hidden="1" x14ac:dyDescent="0.2">
      <c r="A119" s="110">
        <v>118</v>
      </c>
      <c r="B119" s="111" t="s">
        <v>180</v>
      </c>
      <c r="C119" s="111" t="s">
        <v>431</v>
      </c>
      <c r="D119" s="112">
        <v>117</v>
      </c>
      <c r="E119" s="114">
        <v>1389</v>
      </c>
      <c r="H119" t="str">
        <f t="shared" si="1"/>
        <v/>
      </c>
    </row>
    <row r="120" spans="1:8" hidden="1" x14ac:dyDescent="0.2">
      <c r="A120" s="110">
        <v>119</v>
      </c>
      <c r="B120" s="111" t="s">
        <v>181</v>
      </c>
      <c r="C120" s="111" t="s">
        <v>427</v>
      </c>
      <c r="D120" s="112">
        <v>118</v>
      </c>
      <c r="E120" s="114">
        <v>1386</v>
      </c>
      <c r="H120" t="str">
        <f t="shared" si="1"/>
        <v/>
      </c>
    </row>
    <row r="121" spans="1:8" hidden="1" x14ac:dyDescent="0.2">
      <c r="A121" s="110">
        <v>120</v>
      </c>
      <c r="B121" s="111" t="s">
        <v>182</v>
      </c>
      <c r="C121" s="111" t="s">
        <v>420</v>
      </c>
      <c r="D121" s="112">
        <v>119</v>
      </c>
      <c r="E121" s="114">
        <v>1385</v>
      </c>
      <c r="H121" t="str">
        <f t="shared" si="1"/>
        <v/>
      </c>
    </row>
    <row r="122" spans="1:8" hidden="1" x14ac:dyDescent="0.2">
      <c r="A122" s="110">
        <v>121</v>
      </c>
      <c r="B122" s="111" t="s">
        <v>183</v>
      </c>
      <c r="C122" s="111" t="s">
        <v>421</v>
      </c>
      <c r="D122" s="112">
        <v>120</v>
      </c>
      <c r="E122" s="114">
        <v>1384</v>
      </c>
      <c r="H122" t="str">
        <f t="shared" si="1"/>
        <v/>
      </c>
    </row>
    <row r="123" spans="1:8" hidden="1" x14ac:dyDescent="0.2">
      <c r="A123" s="110">
        <v>122</v>
      </c>
      <c r="B123" s="111" t="s">
        <v>184</v>
      </c>
      <c r="C123" s="111" t="s">
        <v>49</v>
      </c>
      <c r="D123" s="112">
        <v>121</v>
      </c>
      <c r="E123" s="114">
        <v>1383</v>
      </c>
      <c r="H123" t="str">
        <f t="shared" si="1"/>
        <v/>
      </c>
    </row>
    <row r="124" spans="1:8" hidden="1" x14ac:dyDescent="0.2">
      <c r="A124" s="110">
        <v>123</v>
      </c>
      <c r="B124" s="111" t="s">
        <v>185</v>
      </c>
      <c r="C124" s="111" t="s">
        <v>49</v>
      </c>
      <c r="D124" s="112">
        <v>122</v>
      </c>
      <c r="E124" s="114">
        <v>1377</v>
      </c>
      <c r="H124" t="str">
        <f t="shared" si="1"/>
        <v/>
      </c>
    </row>
    <row r="125" spans="1:8" hidden="1" x14ac:dyDescent="0.2">
      <c r="A125" s="110">
        <v>124</v>
      </c>
      <c r="B125" s="111" t="s">
        <v>186</v>
      </c>
      <c r="C125" s="111" t="s">
        <v>420</v>
      </c>
      <c r="D125" s="112">
        <v>123</v>
      </c>
      <c r="E125" s="114">
        <v>1377</v>
      </c>
      <c r="H125" t="str">
        <f t="shared" si="1"/>
        <v/>
      </c>
    </row>
    <row r="126" spans="1:8" hidden="1" x14ac:dyDescent="0.2">
      <c r="A126" s="110">
        <v>125</v>
      </c>
      <c r="B126" s="111" t="s">
        <v>187</v>
      </c>
      <c r="C126" s="111" t="s">
        <v>417</v>
      </c>
      <c r="D126" s="112">
        <v>124</v>
      </c>
      <c r="E126" s="114">
        <v>1372</v>
      </c>
      <c r="H126" t="str">
        <f t="shared" si="1"/>
        <v/>
      </c>
    </row>
    <row r="127" spans="1:8" hidden="1" x14ac:dyDescent="0.2">
      <c r="A127" s="110">
        <v>126</v>
      </c>
      <c r="B127" s="111" t="s">
        <v>188</v>
      </c>
      <c r="C127" s="111" t="s">
        <v>415</v>
      </c>
      <c r="D127" s="112">
        <v>125</v>
      </c>
      <c r="E127" s="114">
        <v>1371</v>
      </c>
      <c r="H127" t="str">
        <f t="shared" si="1"/>
        <v/>
      </c>
    </row>
    <row r="128" spans="1:8" hidden="1" x14ac:dyDescent="0.2">
      <c r="A128" s="110">
        <v>127</v>
      </c>
      <c r="B128" s="111" t="s">
        <v>189</v>
      </c>
      <c r="C128" s="111" t="s">
        <v>412</v>
      </c>
      <c r="D128" s="112">
        <v>126</v>
      </c>
      <c r="E128" s="114">
        <v>1371</v>
      </c>
      <c r="H128" t="str">
        <f t="shared" si="1"/>
        <v/>
      </c>
    </row>
    <row r="129" spans="1:8" hidden="1" x14ac:dyDescent="0.2">
      <c r="A129" s="110">
        <v>128</v>
      </c>
      <c r="B129" s="111" t="s">
        <v>190</v>
      </c>
      <c r="C129" s="111" t="s">
        <v>419</v>
      </c>
      <c r="D129" s="112">
        <v>127</v>
      </c>
      <c r="E129" s="114">
        <v>1366</v>
      </c>
      <c r="H129" t="str">
        <f t="shared" si="1"/>
        <v/>
      </c>
    </row>
    <row r="130" spans="1:8" hidden="1" x14ac:dyDescent="0.2">
      <c r="A130" s="110">
        <v>129</v>
      </c>
      <c r="B130" s="111" t="s">
        <v>191</v>
      </c>
      <c r="C130" s="111" t="s">
        <v>49</v>
      </c>
      <c r="D130" s="112">
        <v>128</v>
      </c>
      <c r="E130" s="114">
        <v>1365</v>
      </c>
      <c r="H130" t="str">
        <f t="shared" si="1"/>
        <v/>
      </c>
    </row>
    <row r="131" spans="1:8" hidden="1" x14ac:dyDescent="0.2">
      <c r="A131" s="110">
        <v>130</v>
      </c>
      <c r="B131" s="111" t="s">
        <v>192</v>
      </c>
      <c r="C131" s="111" t="s">
        <v>420</v>
      </c>
      <c r="D131" s="112">
        <v>129</v>
      </c>
      <c r="E131" s="114">
        <v>1364</v>
      </c>
      <c r="H131" t="str">
        <f t="shared" ref="H131:H194" si="2">IF(OR($F131="x", $G131="x"),"x","")</f>
        <v/>
      </c>
    </row>
    <row r="132" spans="1:8" hidden="1" x14ac:dyDescent="0.2">
      <c r="A132" s="110">
        <v>131</v>
      </c>
      <c r="B132" s="111" t="s">
        <v>193</v>
      </c>
      <c r="C132" s="111" t="s">
        <v>430</v>
      </c>
      <c r="D132" s="112">
        <v>130</v>
      </c>
      <c r="E132" s="114">
        <v>1363</v>
      </c>
      <c r="H132" t="str">
        <f t="shared" si="2"/>
        <v/>
      </c>
    </row>
    <row r="133" spans="1:8" hidden="1" x14ac:dyDescent="0.2">
      <c r="A133" s="110">
        <v>132</v>
      </c>
      <c r="B133" s="111" t="s">
        <v>194</v>
      </c>
      <c r="C133" s="111" t="s">
        <v>417</v>
      </c>
      <c r="D133" s="112">
        <v>131</v>
      </c>
      <c r="E133" s="114">
        <v>1362</v>
      </c>
      <c r="H133" t="str">
        <f t="shared" si="2"/>
        <v/>
      </c>
    </row>
    <row r="134" spans="1:8" x14ac:dyDescent="0.2">
      <c r="A134" s="110">
        <v>133</v>
      </c>
      <c r="B134" s="111" t="s">
        <v>195</v>
      </c>
      <c r="C134" s="111" t="s">
        <v>436</v>
      </c>
      <c r="D134" s="112">
        <v>132</v>
      </c>
      <c r="E134" s="114">
        <v>1362</v>
      </c>
      <c r="G134" t="s">
        <v>443</v>
      </c>
      <c r="H134" t="str">
        <f t="shared" si="2"/>
        <v>x</v>
      </c>
    </row>
    <row r="135" spans="1:8" hidden="1" x14ac:dyDescent="0.2">
      <c r="A135" s="110">
        <v>134</v>
      </c>
      <c r="B135" s="111" t="s">
        <v>196</v>
      </c>
      <c r="C135" s="111" t="s">
        <v>432</v>
      </c>
      <c r="D135" s="112">
        <v>133</v>
      </c>
      <c r="E135" s="114">
        <v>1362</v>
      </c>
      <c r="H135" t="str">
        <f t="shared" si="2"/>
        <v/>
      </c>
    </row>
    <row r="136" spans="1:8" hidden="1" x14ac:dyDescent="0.2">
      <c r="A136" s="110">
        <v>135</v>
      </c>
      <c r="B136" s="111" t="s">
        <v>197</v>
      </c>
      <c r="C136" s="111" t="s">
        <v>415</v>
      </c>
      <c r="D136" s="112">
        <v>134</v>
      </c>
      <c r="E136" s="114">
        <v>1357</v>
      </c>
      <c r="H136" t="str">
        <f t="shared" si="2"/>
        <v/>
      </c>
    </row>
    <row r="137" spans="1:8" hidden="1" x14ac:dyDescent="0.2">
      <c r="A137" s="110">
        <v>136</v>
      </c>
      <c r="B137" s="111" t="s">
        <v>114</v>
      </c>
      <c r="C137" s="111" t="s">
        <v>433</v>
      </c>
      <c r="D137" s="112">
        <v>135</v>
      </c>
      <c r="E137" s="114">
        <v>1355</v>
      </c>
      <c r="H137" t="str">
        <f t="shared" si="2"/>
        <v/>
      </c>
    </row>
    <row r="138" spans="1:8" hidden="1" x14ac:dyDescent="0.2">
      <c r="A138" s="110">
        <v>137</v>
      </c>
      <c r="B138" s="111" t="s">
        <v>198</v>
      </c>
      <c r="C138" s="111" t="s">
        <v>414</v>
      </c>
      <c r="D138" s="112">
        <v>136</v>
      </c>
      <c r="E138" s="114">
        <v>1354</v>
      </c>
      <c r="H138" t="str">
        <f t="shared" si="2"/>
        <v/>
      </c>
    </row>
    <row r="139" spans="1:8" hidden="1" x14ac:dyDescent="0.2">
      <c r="A139" s="110">
        <v>138</v>
      </c>
      <c r="B139" s="111" t="s">
        <v>199</v>
      </c>
      <c r="C139" s="111" t="s">
        <v>437</v>
      </c>
      <c r="D139" s="112">
        <v>137</v>
      </c>
      <c r="E139" s="114">
        <v>1353</v>
      </c>
      <c r="H139" t="str">
        <f t="shared" si="2"/>
        <v/>
      </c>
    </row>
    <row r="140" spans="1:8" hidden="1" x14ac:dyDescent="0.2">
      <c r="A140" s="110">
        <v>139</v>
      </c>
      <c r="B140" s="111" t="s">
        <v>200</v>
      </c>
      <c r="C140" s="111" t="s">
        <v>433</v>
      </c>
      <c r="D140" s="112">
        <v>138</v>
      </c>
      <c r="E140" s="114">
        <v>1352</v>
      </c>
      <c r="H140" t="str">
        <f t="shared" si="2"/>
        <v/>
      </c>
    </row>
    <row r="141" spans="1:8" hidden="1" x14ac:dyDescent="0.2">
      <c r="A141" s="110">
        <v>140</v>
      </c>
      <c r="B141" s="111" t="s">
        <v>201</v>
      </c>
      <c r="C141" s="111" t="s">
        <v>421</v>
      </c>
      <c r="D141" s="112">
        <v>139</v>
      </c>
      <c r="E141" s="114">
        <v>1351</v>
      </c>
      <c r="H141" t="str">
        <f t="shared" si="2"/>
        <v/>
      </c>
    </row>
    <row r="142" spans="1:8" hidden="1" x14ac:dyDescent="0.2">
      <c r="A142" s="110">
        <v>141</v>
      </c>
      <c r="B142" s="111" t="s">
        <v>202</v>
      </c>
      <c r="C142" s="111" t="s">
        <v>411</v>
      </c>
      <c r="D142" s="112">
        <v>140</v>
      </c>
      <c r="E142" s="114">
        <v>1348</v>
      </c>
      <c r="H142" t="str">
        <f t="shared" si="2"/>
        <v/>
      </c>
    </row>
    <row r="143" spans="1:8" hidden="1" x14ac:dyDescent="0.2">
      <c r="A143" s="110">
        <v>142</v>
      </c>
      <c r="B143" s="111" t="s">
        <v>203</v>
      </c>
      <c r="C143" s="111" t="s">
        <v>50</v>
      </c>
      <c r="D143" s="112">
        <v>141</v>
      </c>
      <c r="E143" s="114">
        <v>1348</v>
      </c>
      <c r="H143" t="str">
        <f t="shared" si="2"/>
        <v/>
      </c>
    </row>
    <row r="144" spans="1:8" hidden="1" x14ac:dyDescent="0.2">
      <c r="A144" s="110">
        <v>143</v>
      </c>
      <c r="B144" s="111" t="s">
        <v>204</v>
      </c>
      <c r="C144" s="111" t="s">
        <v>415</v>
      </c>
      <c r="D144" s="112">
        <v>142</v>
      </c>
      <c r="E144" s="114">
        <v>1347</v>
      </c>
      <c r="H144" t="str">
        <f t="shared" si="2"/>
        <v/>
      </c>
    </row>
    <row r="145" spans="1:8" hidden="1" x14ac:dyDescent="0.2">
      <c r="A145" s="110">
        <v>144</v>
      </c>
      <c r="B145" s="111" t="s">
        <v>205</v>
      </c>
      <c r="C145" s="111" t="s">
        <v>435</v>
      </c>
      <c r="D145" s="112">
        <v>143</v>
      </c>
      <c r="E145" s="114">
        <v>1342</v>
      </c>
      <c r="H145" t="str">
        <f t="shared" si="2"/>
        <v/>
      </c>
    </row>
    <row r="146" spans="1:8" hidden="1" x14ac:dyDescent="0.2">
      <c r="A146" s="110">
        <v>145</v>
      </c>
      <c r="B146" s="111" t="s">
        <v>206</v>
      </c>
      <c r="C146" s="111" t="s">
        <v>433</v>
      </c>
      <c r="D146" s="112">
        <v>144</v>
      </c>
      <c r="E146" s="114">
        <v>1342</v>
      </c>
      <c r="H146" t="str">
        <f t="shared" si="2"/>
        <v/>
      </c>
    </row>
    <row r="147" spans="1:8" x14ac:dyDescent="0.2">
      <c r="A147" s="110">
        <v>146</v>
      </c>
      <c r="B147" s="111" t="s">
        <v>444</v>
      </c>
      <c r="C147" s="111" t="s">
        <v>431</v>
      </c>
      <c r="D147" s="112"/>
      <c r="E147" s="114">
        <v>1341</v>
      </c>
      <c r="G147" t="s">
        <v>443</v>
      </c>
      <c r="H147" t="str">
        <f t="shared" si="2"/>
        <v>x</v>
      </c>
    </row>
    <row r="148" spans="1:8" x14ac:dyDescent="0.2">
      <c r="A148" s="110">
        <v>147</v>
      </c>
      <c r="B148" s="111" t="s">
        <v>207</v>
      </c>
      <c r="C148" s="111" t="s">
        <v>412</v>
      </c>
      <c r="D148" s="112">
        <v>145</v>
      </c>
      <c r="E148" s="114">
        <v>1341</v>
      </c>
      <c r="G148" t="s">
        <v>443</v>
      </c>
      <c r="H148" t="str">
        <f t="shared" si="2"/>
        <v>x</v>
      </c>
    </row>
    <row r="149" spans="1:8" x14ac:dyDescent="0.2">
      <c r="A149" s="110">
        <v>148</v>
      </c>
      <c r="B149" s="111" t="s">
        <v>208</v>
      </c>
      <c r="C149" s="111" t="s">
        <v>434</v>
      </c>
      <c r="D149" s="112">
        <v>146</v>
      </c>
      <c r="E149" s="114">
        <v>1340</v>
      </c>
      <c r="F149" t="s">
        <v>443</v>
      </c>
      <c r="G149" t="s">
        <v>443</v>
      </c>
      <c r="H149" t="str">
        <f t="shared" si="2"/>
        <v>x</v>
      </c>
    </row>
    <row r="150" spans="1:8" hidden="1" x14ac:dyDescent="0.2">
      <c r="A150" s="110">
        <v>149</v>
      </c>
      <c r="B150" s="111" t="s">
        <v>209</v>
      </c>
      <c r="C150" s="111" t="s">
        <v>427</v>
      </c>
      <c r="D150" s="112">
        <v>147</v>
      </c>
      <c r="E150" s="114">
        <v>1340</v>
      </c>
      <c r="H150" t="str">
        <f t="shared" si="2"/>
        <v/>
      </c>
    </row>
    <row r="151" spans="1:8" hidden="1" x14ac:dyDescent="0.2">
      <c r="A151" s="110">
        <v>150</v>
      </c>
      <c r="B151" s="111" t="s">
        <v>210</v>
      </c>
      <c r="C151" s="111" t="s">
        <v>437</v>
      </c>
      <c r="D151" s="112">
        <v>148</v>
      </c>
      <c r="E151" s="114">
        <v>1336</v>
      </c>
      <c r="H151" t="str">
        <f t="shared" si="2"/>
        <v/>
      </c>
    </row>
    <row r="152" spans="1:8" hidden="1" x14ac:dyDescent="0.2">
      <c r="A152" s="110">
        <v>151</v>
      </c>
      <c r="B152" s="111" t="s">
        <v>211</v>
      </c>
      <c r="C152" s="111" t="s">
        <v>430</v>
      </c>
      <c r="D152" s="112">
        <v>149</v>
      </c>
      <c r="E152" s="114">
        <v>1334</v>
      </c>
      <c r="H152" t="str">
        <f t="shared" si="2"/>
        <v/>
      </c>
    </row>
    <row r="153" spans="1:8" hidden="1" x14ac:dyDescent="0.2">
      <c r="A153" s="110">
        <v>152</v>
      </c>
      <c r="B153" s="111" t="s">
        <v>212</v>
      </c>
      <c r="C153" s="111" t="s">
        <v>49</v>
      </c>
      <c r="D153" s="112">
        <v>150</v>
      </c>
      <c r="E153" s="114">
        <v>1332</v>
      </c>
      <c r="H153" t="str">
        <f t="shared" si="2"/>
        <v/>
      </c>
    </row>
    <row r="154" spans="1:8" hidden="1" x14ac:dyDescent="0.2">
      <c r="A154" s="110">
        <v>153</v>
      </c>
      <c r="B154" s="111" t="s">
        <v>213</v>
      </c>
      <c r="C154" s="111" t="s">
        <v>437</v>
      </c>
      <c r="D154" s="112">
        <v>151</v>
      </c>
      <c r="E154" s="114">
        <v>1330</v>
      </c>
      <c r="H154" t="str">
        <f t="shared" si="2"/>
        <v/>
      </c>
    </row>
    <row r="155" spans="1:8" hidden="1" x14ac:dyDescent="0.2">
      <c r="A155" s="110">
        <v>154</v>
      </c>
      <c r="B155" s="111" t="s">
        <v>63</v>
      </c>
      <c r="C155" s="111" t="s">
        <v>50</v>
      </c>
      <c r="D155" s="112">
        <v>152</v>
      </c>
      <c r="E155" s="114">
        <v>1330</v>
      </c>
      <c r="H155" t="str">
        <f t="shared" si="2"/>
        <v/>
      </c>
    </row>
    <row r="156" spans="1:8" hidden="1" x14ac:dyDescent="0.2">
      <c r="A156" s="110">
        <v>155</v>
      </c>
      <c r="B156" s="111" t="s">
        <v>214</v>
      </c>
      <c r="C156" s="111" t="s">
        <v>434</v>
      </c>
      <c r="D156" s="112">
        <v>153</v>
      </c>
      <c r="E156" s="114">
        <v>1328</v>
      </c>
      <c r="H156" t="str">
        <f t="shared" si="2"/>
        <v/>
      </c>
    </row>
    <row r="157" spans="1:8" hidden="1" x14ac:dyDescent="0.2">
      <c r="A157" s="110">
        <v>156</v>
      </c>
      <c r="B157" s="111" t="s">
        <v>215</v>
      </c>
      <c r="C157" s="111" t="s">
        <v>428</v>
      </c>
      <c r="D157" s="112">
        <v>154</v>
      </c>
      <c r="E157" s="114">
        <v>1326</v>
      </c>
      <c r="H157" t="str">
        <f t="shared" si="2"/>
        <v/>
      </c>
    </row>
    <row r="158" spans="1:8" hidden="1" x14ac:dyDescent="0.2">
      <c r="A158" s="110">
        <v>157</v>
      </c>
      <c r="B158" s="111" t="s">
        <v>216</v>
      </c>
      <c r="C158" s="111" t="s">
        <v>416</v>
      </c>
      <c r="D158" s="112">
        <v>155</v>
      </c>
      <c r="E158" s="114">
        <v>1326</v>
      </c>
      <c r="H158" t="str">
        <f t="shared" si="2"/>
        <v/>
      </c>
    </row>
    <row r="159" spans="1:8" hidden="1" x14ac:dyDescent="0.2">
      <c r="A159" s="110">
        <v>158</v>
      </c>
      <c r="B159" s="111" t="s">
        <v>217</v>
      </c>
      <c r="C159" s="111" t="s">
        <v>411</v>
      </c>
      <c r="D159" s="112">
        <v>156</v>
      </c>
      <c r="E159" s="114">
        <v>1325</v>
      </c>
      <c r="H159" t="str">
        <f t="shared" si="2"/>
        <v/>
      </c>
    </row>
    <row r="160" spans="1:8" hidden="1" x14ac:dyDescent="0.2">
      <c r="A160" s="110">
        <v>159</v>
      </c>
      <c r="B160" s="111" t="s">
        <v>218</v>
      </c>
      <c r="C160" s="111" t="s">
        <v>432</v>
      </c>
      <c r="D160" s="112">
        <v>157</v>
      </c>
      <c r="E160" s="114">
        <v>1324</v>
      </c>
      <c r="H160" t="str">
        <f t="shared" si="2"/>
        <v/>
      </c>
    </row>
    <row r="161" spans="1:8" hidden="1" x14ac:dyDescent="0.2">
      <c r="A161" s="110">
        <v>160</v>
      </c>
      <c r="B161" s="111" t="s">
        <v>219</v>
      </c>
      <c r="C161" s="111" t="s">
        <v>428</v>
      </c>
      <c r="D161" s="112">
        <v>158</v>
      </c>
      <c r="E161" s="114">
        <v>1320</v>
      </c>
      <c r="H161" t="str">
        <f t="shared" si="2"/>
        <v/>
      </c>
    </row>
    <row r="162" spans="1:8" hidden="1" x14ac:dyDescent="0.2">
      <c r="A162" s="110">
        <v>161</v>
      </c>
      <c r="B162" s="111" t="s">
        <v>220</v>
      </c>
      <c r="C162" s="111" t="s">
        <v>419</v>
      </c>
      <c r="D162" s="112">
        <v>159</v>
      </c>
      <c r="E162" s="114">
        <v>1320</v>
      </c>
      <c r="H162" t="str">
        <f t="shared" si="2"/>
        <v/>
      </c>
    </row>
    <row r="163" spans="1:8" x14ac:dyDescent="0.2">
      <c r="A163" s="110">
        <v>162</v>
      </c>
      <c r="B163" s="111" t="s">
        <v>221</v>
      </c>
      <c r="C163" s="111" t="s">
        <v>432</v>
      </c>
      <c r="D163" s="112">
        <v>160</v>
      </c>
      <c r="E163" s="114">
        <v>1319</v>
      </c>
      <c r="F163" t="s">
        <v>443</v>
      </c>
      <c r="G163" t="s">
        <v>443</v>
      </c>
      <c r="H163" t="str">
        <f t="shared" si="2"/>
        <v>x</v>
      </c>
    </row>
    <row r="164" spans="1:8" hidden="1" x14ac:dyDescent="0.2">
      <c r="A164" s="110">
        <v>163</v>
      </c>
      <c r="B164" s="111" t="s">
        <v>222</v>
      </c>
      <c r="C164" s="111" t="s">
        <v>47</v>
      </c>
      <c r="D164" s="112">
        <v>161</v>
      </c>
      <c r="E164" s="114">
        <v>1318</v>
      </c>
      <c r="H164" t="str">
        <f t="shared" si="2"/>
        <v/>
      </c>
    </row>
    <row r="165" spans="1:8" hidden="1" x14ac:dyDescent="0.2">
      <c r="A165" s="110">
        <v>164</v>
      </c>
      <c r="B165" s="111" t="s">
        <v>223</v>
      </c>
      <c r="C165" s="111" t="s">
        <v>429</v>
      </c>
      <c r="D165" s="112">
        <v>162</v>
      </c>
      <c r="E165" s="114">
        <v>1317</v>
      </c>
      <c r="H165" t="str">
        <f t="shared" si="2"/>
        <v/>
      </c>
    </row>
    <row r="166" spans="1:8" hidden="1" x14ac:dyDescent="0.2">
      <c r="A166" s="110">
        <v>165</v>
      </c>
      <c r="B166" s="111" t="s">
        <v>224</v>
      </c>
      <c r="C166" s="111" t="s">
        <v>412</v>
      </c>
      <c r="D166" s="112">
        <v>163</v>
      </c>
      <c r="E166" s="114">
        <v>1315</v>
      </c>
      <c r="H166" t="str">
        <f t="shared" si="2"/>
        <v/>
      </c>
    </row>
    <row r="167" spans="1:8" hidden="1" x14ac:dyDescent="0.2">
      <c r="A167" s="110">
        <v>166</v>
      </c>
      <c r="B167" s="111" t="s">
        <v>225</v>
      </c>
      <c r="C167" s="111" t="s">
        <v>416</v>
      </c>
      <c r="D167" s="112">
        <v>164</v>
      </c>
      <c r="E167" s="114">
        <v>1314</v>
      </c>
      <c r="H167" t="str">
        <f t="shared" si="2"/>
        <v/>
      </c>
    </row>
    <row r="168" spans="1:8" hidden="1" x14ac:dyDescent="0.2">
      <c r="A168" s="110">
        <v>167</v>
      </c>
      <c r="B168" s="111" t="s">
        <v>226</v>
      </c>
      <c r="C168" s="111" t="s">
        <v>418</v>
      </c>
      <c r="D168" s="112">
        <v>165</v>
      </c>
      <c r="E168" s="114">
        <v>1312</v>
      </c>
      <c r="H168" t="str">
        <f t="shared" si="2"/>
        <v/>
      </c>
    </row>
    <row r="169" spans="1:8" hidden="1" x14ac:dyDescent="0.2">
      <c r="A169" s="110">
        <v>168</v>
      </c>
      <c r="B169" s="111" t="s">
        <v>227</v>
      </c>
      <c r="C169" s="111" t="s">
        <v>415</v>
      </c>
      <c r="D169" s="112">
        <v>166</v>
      </c>
      <c r="E169" s="114">
        <v>1310</v>
      </c>
      <c r="H169" t="str">
        <f t="shared" si="2"/>
        <v/>
      </c>
    </row>
    <row r="170" spans="1:8" hidden="1" x14ac:dyDescent="0.2">
      <c r="A170" s="110">
        <v>169</v>
      </c>
      <c r="B170" s="111" t="s">
        <v>228</v>
      </c>
      <c r="C170" s="111" t="s">
        <v>431</v>
      </c>
      <c r="D170" s="112">
        <v>167</v>
      </c>
      <c r="E170" s="114">
        <v>1310</v>
      </c>
      <c r="H170" t="str">
        <f t="shared" si="2"/>
        <v/>
      </c>
    </row>
    <row r="171" spans="1:8" hidden="1" x14ac:dyDescent="0.2">
      <c r="A171" s="110">
        <v>170</v>
      </c>
      <c r="B171" s="111" t="s">
        <v>229</v>
      </c>
      <c r="C171" s="111" t="s">
        <v>437</v>
      </c>
      <c r="D171" s="112">
        <v>168</v>
      </c>
      <c r="E171" s="114">
        <v>1308</v>
      </c>
      <c r="H171" t="str">
        <f t="shared" si="2"/>
        <v/>
      </c>
    </row>
    <row r="172" spans="1:8" hidden="1" x14ac:dyDescent="0.2">
      <c r="A172" s="110">
        <v>171</v>
      </c>
      <c r="B172" s="111" t="s">
        <v>230</v>
      </c>
      <c r="C172" s="111" t="s">
        <v>412</v>
      </c>
      <c r="D172" s="112">
        <v>169</v>
      </c>
      <c r="E172" s="114">
        <v>1304</v>
      </c>
      <c r="H172" t="str">
        <f t="shared" si="2"/>
        <v/>
      </c>
    </row>
    <row r="173" spans="1:8" hidden="1" x14ac:dyDescent="0.2">
      <c r="A173" s="110">
        <v>172</v>
      </c>
      <c r="B173" s="111" t="s">
        <v>231</v>
      </c>
      <c r="C173" s="111" t="s">
        <v>49</v>
      </c>
      <c r="D173" s="112">
        <v>170</v>
      </c>
      <c r="E173" s="114">
        <v>1299</v>
      </c>
      <c r="H173" t="str">
        <f t="shared" si="2"/>
        <v/>
      </c>
    </row>
    <row r="174" spans="1:8" hidden="1" x14ac:dyDescent="0.2">
      <c r="A174" s="110">
        <v>173</v>
      </c>
      <c r="B174" s="111" t="s">
        <v>232</v>
      </c>
      <c r="C174" s="111" t="s">
        <v>431</v>
      </c>
      <c r="D174" s="112">
        <v>171</v>
      </c>
      <c r="E174" s="114">
        <v>1297</v>
      </c>
      <c r="H174" t="str">
        <f t="shared" si="2"/>
        <v/>
      </c>
    </row>
    <row r="175" spans="1:8" hidden="1" x14ac:dyDescent="0.2">
      <c r="A175" s="110">
        <v>174</v>
      </c>
      <c r="B175" s="111" t="s">
        <v>233</v>
      </c>
      <c r="C175" s="111" t="s">
        <v>436</v>
      </c>
      <c r="D175" s="112">
        <v>172</v>
      </c>
      <c r="E175" s="114">
        <v>1292</v>
      </c>
      <c r="H175" t="str">
        <f t="shared" si="2"/>
        <v/>
      </c>
    </row>
    <row r="176" spans="1:8" hidden="1" x14ac:dyDescent="0.2">
      <c r="A176" s="110">
        <v>175</v>
      </c>
      <c r="B176" s="111" t="s">
        <v>234</v>
      </c>
      <c r="C176" s="111" t="s">
        <v>435</v>
      </c>
      <c r="D176" s="112">
        <v>173</v>
      </c>
      <c r="E176" s="114">
        <v>1292</v>
      </c>
      <c r="H176" t="str">
        <f t="shared" si="2"/>
        <v/>
      </c>
    </row>
    <row r="177" spans="1:8" hidden="1" x14ac:dyDescent="0.2">
      <c r="A177" s="110">
        <v>176</v>
      </c>
      <c r="B177" s="111" t="s">
        <v>235</v>
      </c>
      <c r="C177" s="111" t="s">
        <v>416</v>
      </c>
      <c r="D177" s="112">
        <v>174</v>
      </c>
      <c r="E177" s="114">
        <v>1291</v>
      </c>
      <c r="H177" t="str">
        <f t="shared" si="2"/>
        <v/>
      </c>
    </row>
    <row r="178" spans="1:8" hidden="1" x14ac:dyDescent="0.2">
      <c r="A178" s="110">
        <v>177</v>
      </c>
      <c r="B178" s="111" t="s">
        <v>236</v>
      </c>
      <c r="C178" s="111" t="s">
        <v>421</v>
      </c>
      <c r="D178" s="112">
        <v>175</v>
      </c>
      <c r="E178" s="114">
        <v>1285</v>
      </c>
      <c r="H178" t="str">
        <f t="shared" si="2"/>
        <v/>
      </c>
    </row>
    <row r="179" spans="1:8" hidden="1" x14ac:dyDescent="0.2">
      <c r="A179" s="110">
        <v>178</v>
      </c>
      <c r="B179" s="111" t="s">
        <v>237</v>
      </c>
      <c r="C179" s="111" t="s">
        <v>411</v>
      </c>
      <c r="D179" s="112">
        <v>176</v>
      </c>
      <c r="E179" s="114">
        <v>1283</v>
      </c>
      <c r="H179" t="str">
        <f t="shared" si="2"/>
        <v/>
      </c>
    </row>
    <row r="180" spans="1:8" x14ac:dyDescent="0.2">
      <c r="A180" s="110">
        <v>179</v>
      </c>
      <c r="B180" s="111" t="s">
        <v>238</v>
      </c>
      <c r="C180" s="111" t="s">
        <v>434</v>
      </c>
      <c r="D180" s="112">
        <v>177</v>
      </c>
      <c r="E180" s="114">
        <v>1274</v>
      </c>
      <c r="F180" t="s">
        <v>443</v>
      </c>
      <c r="G180" t="s">
        <v>443</v>
      </c>
      <c r="H180" t="str">
        <f t="shared" si="2"/>
        <v>x</v>
      </c>
    </row>
    <row r="181" spans="1:8" x14ac:dyDescent="0.2">
      <c r="A181" s="110">
        <v>180</v>
      </c>
      <c r="B181" s="111" t="s">
        <v>239</v>
      </c>
      <c r="C181" s="111" t="s">
        <v>422</v>
      </c>
      <c r="D181" s="112">
        <v>178</v>
      </c>
      <c r="E181" s="114">
        <v>1272</v>
      </c>
      <c r="G181" t="s">
        <v>443</v>
      </c>
      <c r="H181" t="str">
        <f t="shared" si="2"/>
        <v>x</v>
      </c>
    </row>
    <row r="182" spans="1:8" hidden="1" x14ac:dyDescent="0.2">
      <c r="A182" s="110">
        <v>181</v>
      </c>
      <c r="B182" s="111" t="s">
        <v>240</v>
      </c>
      <c r="C182" s="111" t="s">
        <v>437</v>
      </c>
      <c r="D182" s="112">
        <v>179</v>
      </c>
      <c r="E182" s="114">
        <v>1269</v>
      </c>
      <c r="H182" t="str">
        <f t="shared" si="2"/>
        <v/>
      </c>
    </row>
    <row r="183" spans="1:8" x14ac:dyDescent="0.2">
      <c r="A183" s="110">
        <v>182</v>
      </c>
      <c r="B183" s="111" t="s">
        <v>241</v>
      </c>
      <c r="C183" s="111" t="s">
        <v>49</v>
      </c>
      <c r="D183" s="112">
        <v>180</v>
      </c>
      <c r="E183" s="114">
        <v>1268</v>
      </c>
      <c r="F183" t="s">
        <v>443</v>
      </c>
      <c r="G183" t="s">
        <v>443</v>
      </c>
      <c r="H183" t="str">
        <f t="shared" si="2"/>
        <v>x</v>
      </c>
    </row>
    <row r="184" spans="1:8" hidden="1" x14ac:dyDescent="0.2">
      <c r="A184" s="110">
        <v>183</v>
      </c>
      <c r="B184" s="111" t="s">
        <v>242</v>
      </c>
      <c r="C184" s="111" t="s">
        <v>421</v>
      </c>
      <c r="D184" s="112">
        <v>181</v>
      </c>
      <c r="E184" s="114">
        <v>1265</v>
      </c>
      <c r="H184" t="str">
        <f t="shared" si="2"/>
        <v/>
      </c>
    </row>
    <row r="185" spans="1:8" hidden="1" x14ac:dyDescent="0.2">
      <c r="A185" s="110">
        <v>184</v>
      </c>
      <c r="B185" s="111" t="s">
        <v>243</v>
      </c>
      <c r="C185" s="111" t="s">
        <v>429</v>
      </c>
      <c r="D185" s="112">
        <v>182</v>
      </c>
      <c r="E185" s="114">
        <v>1262</v>
      </c>
      <c r="H185" t="str">
        <f t="shared" si="2"/>
        <v/>
      </c>
    </row>
    <row r="186" spans="1:8" x14ac:dyDescent="0.2">
      <c r="A186" s="110">
        <v>185</v>
      </c>
      <c r="B186" s="111" t="s">
        <v>244</v>
      </c>
      <c r="C186" s="111" t="s">
        <v>420</v>
      </c>
      <c r="D186" s="112">
        <v>183</v>
      </c>
      <c r="E186" s="114">
        <v>1254</v>
      </c>
      <c r="G186" t="s">
        <v>443</v>
      </c>
      <c r="H186" t="str">
        <f t="shared" si="2"/>
        <v>x</v>
      </c>
    </row>
    <row r="187" spans="1:8" hidden="1" x14ac:dyDescent="0.2">
      <c r="A187" s="110">
        <v>186</v>
      </c>
      <c r="B187" s="111" t="s">
        <v>245</v>
      </c>
      <c r="C187" s="111" t="s">
        <v>47</v>
      </c>
      <c r="D187" s="112">
        <v>184</v>
      </c>
      <c r="E187" s="114">
        <v>1250</v>
      </c>
      <c r="H187" t="str">
        <f t="shared" si="2"/>
        <v/>
      </c>
    </row>
    <row r="188" spans="1:8" hidden="1" x14ac:dyDescent="0.2">
      <c r="A188" s="110">
        <v>187</v>
      </c>
      <c r="B188" s="111" t="s">
        <v>246</v>
      </c>
      <c r="C188" s="111" t="s">
        <v>49</v>
      </c>
      <c r="D188" s="112">
        <v>185</v>
      </c>
      <c r="E188" s="114">
        <v>1246</v>
      </c>
      <c r="H188" t="str">
        <f t="shared" si="2"/>
        <v/>
      </c>
    </row>
    <row r="189" spans="1:8" hidden="1" x14ac:dyDescent="0.2">
      <c r="A189" s="110">
        <v>188</v>
      </c>
      <c r="B189" s="111" t="s">
        <v>247</v>
      </c>
      <c r="C189" s="111" t="s">
        <v>47</v>
      </c>
      <c r="D189" s="112">
        <v>186</v>
      </c>
      <c r="E189" s="114">
        <v>1245</v>
      </c>
      <c r="H189" t="str">
        <f t="shared" si="2"/>
        <v/>
      </c>
    </row>
    <row r="190" spans="1:8" hidden="1" x14ac:dyDescent="0.2">
      <c r="A190" s="110">
        <v>189</v>
      </c>
      <c r="B190" s="111" t="s">
        <v>248</v>
      </c>
      <c r="C190" s="111" t="s">
        <v>428</v>
      </c>
      <c r="D190" s="112">
        <v>187</v>
      </c>
      <c r="E190" s="114">
        <v>1240</v>
      </c>
      <c r="H190" t="str">
        <f t="shared" si="2"/>
        <v/>
      </c>
    </row>
    <row r="191" spans="1:8" hidden="1" x14ac:dyDescent="0.2">
      <c r="A191" s="110">
        <v>190</v>
      </c>
      <c r="B191" s="111" t="s">
        <v>249</v>
      </c>
      <c r="C191" s="111" t="s">
        <v>411</v>
      </c>
      <c r="D191" s="112">
        <v>188</v>
      </c>
      <c r="E191" s="114">
        <v>1239</v>
      </c>
      <c r="H191" t="str">
        <f t="shared" si="2"/>
        <v/>
      </c>
    </row>
    <row r="192" spans="1:8" hidden="1" x14ac:dyDescent="0.2">
      <c r="A192" s="110">
        <v>191</v>
      </c>
      <c r="B192" s="111" t="s">
        <v>250</v>
      </c>
      <c r="C192" s="111" t="s">
        <v>429</v>
      </c>
      <c r="D192" s="112">
        <v>189</v>
      </c>
      <c r="E192" s="114">
        <v>1238</v>
      </c>
      <c r="H192" t="str">
        <f t="shared" si="2"/>
        <v/>
      </c>
    </row>
    <row r="193" spans="1:8" hidden="1" x14ac:dyDescent="0.2">
      <c r="A193" s="110">
        <v>192</v>
      </c>
      <c r="B193" s="111" t="s">
        <v>251</v>
      </c>
      <c r="C193" s="111" t="s">
        <v>50</v>
      </c>
      <c r="D193" s="112">
        <v>190</v>
      </c>
      <c r="E193" s="114">
        <v>1237</v>
      </c>
      <c r="H193" t="str">
        <f t="shared" si="2"/>
        <v/>
      </c>
    </row>
    <row r="194" spans="1:8" hidden="1" x14ac:dyDescent="0.2">
      <c r="A194" s="110">
        <v>193</v>
      </c>
      <c r="B194" s="111" t="s">
        <v>252</v>
      </c>
      <c r="C194" s="111" t="s">
        <v>430</v>
      </c>
      <c r="D194" s="112">
        <v>191</v>
      </c>
      <c r="E194" s="114">
        <v>1236</v>
      </c>
      <c r="H194" t="str">
        <f t="shared" si="2"/>
        <v/>
      </c>
    </row>
    <row r="195" spans="1:8" hidden="1" x14ac:dyDescent="0.2">
      <c r="A195" s="110">
        <v>194</v>
      </c>
      <c r="B195" s="111" t="s">
        <v>253</v>
      </c>
      <c r="C195" s="111" t="s">
        <v>423</v>
      </c>
      <c r="D195" s="112">
        <v>192</v>
      </c>
      <c r="E195" s="114">
        <v>1235</v>
      </c>
      <c r="H195" t="str">
        <f t="shared" ref="H195:H258" si="3">IF(OR($F195="x", $G195="x"),"x","")</f>
        <v/>
      </c>
    </row>
    <row r="196" spans="1:8" hidden="1" x14ac:dyDescent="0.2">
      <c r="A196" s="110">
        <v>195</v>
      </c>
      <c r="B196" s="111" t="s">
        <v>254</v>
      </c>
      <c r="C196" s="111" t="s">
        <v>427</v>
      </c>
      <c r="D196" s="112">
        <v>193</v>
      </c>
      <c r="E196" s="114">
        <v>1233</v>
      </c>
      <c r="H196" t="str">
        <f t="shared" si="3"/>
        <v/>
      </c>
    </row>
    <row r="197" spans="1:8" hidden="1" x14ac:dyDescent="0.2">
      <c r="A197" s="110">
        <v>196</v>
      </c>
      <c r="B197" s="111" t="s">
        <v>255</v>
      </c>
      <c r="C197" s="111" t="s">
        <v>434</v>
      </c>
      <c r="D197" s="112">
        <v>194</v>
      </c>
      <c r="E197" s="114">
        <v>1230</v>
      </c>
      <c r="H197" t="str">
        <f t="shared" si="3"/>
        <v/>
      </c>
    </row>
    <row r="198" spans="1:8" hidden="1" x14ac:dyDescent="0.2">
      <c r="A198" s="110">
        <v>197</v>
      </c>
      <c r="B198" s="111" t="s">
        <v>256</v>
      </c>
      <c r="C198" s="111" t="s">
        <v>49</v>
      </c>
      <c r="D198" s="112">
        <v>195</v>
      </c>
      <c r="E198" s="114">
        <v>1228</v>
      </c>
      <c r="H198" t="str">
        <f t="shared" si="3"/>
        <v/>
      </c>
    </row>
    <row r="199" spans="1:8" hidden="1" x14ac:dyDescent="0.2">
      <c r="A199" s="110">
        <v>198</v>
      </c>
      <c r="B199" s="111" t="s">
        <v>257</v>
      </c>
      <c r="C199" s="111" t="s">
        <v>430</v>
      </c>
      <c r="D199" s="112">
        <v>196</v>
      </c>
      <c r="E199" s="114">
        <v>1227</v>
      </c>
      <c r="H199" t="str">
        <f t="shared" si="3"/>
        <v/>
      </c>
    </row>
    <row r="200" spans="1:8" hidden="1" x14ac:dyDescent="0.2">
      <c r="A200" s="110">
        <v>199</v>
      </c>
      <c r="B200" s="111" t="s">
        <v>258</v>
      </c>
      <c r="C200" s="111" t="s">
        <v>411</v>
      </c>
      <c r="D200" s="112">
        <v>197</v>
      </c>
      <c r="E200" s="114">
        <v>1226</v>
      </c>
      <c r="H200" t="str">
        <f t="shared" si="3"/>
        <v/>
      </c>
    </row>
    <row r="201" spans="1:8" hidden="1" x14ac:dyDescent="0.2">
      <c r="A201" s="110">
        <v>200</v>
      </c>
      <c r="B201" s="111" t="s">
        <v>85</v>
      </c>
      <c r="C201" s="111" t="s">
        <v>435</v>
      </c>
      <c r="D201" s="112">
        <v>198</v>
      </c>
      <c r="E201" s="114">
        <v>1221</v>
      </c>
      <c r="H201" t="str">
        <f t="shared" si="3"/>
        <v/>
      </c>
    </row>
    <row r="202" spans="1:8" hidden="1" x14ac:dyDescent="0.2">
      <c r="A202" s="110">
        <v>201</v>
      </c>
      <c r="B202" s="111" t="s">
        <v>259</v>
      </c>
      <c r="C202" s="111" t="s">
        <v>412</v>
      </c>
      <c r="D202" s="112">
        <v>199</v>
      </c>
      <c r="E202" s="114">
        <v>1220</v>
      </c>
      <c r="H202" t="str">
        <f t="shared" si="3"/>
        <v/>
      </c>
    </row>
    <row r="203" spans="1:8" hidden="1" x14ac:dyDescent="0.2">
      <c r="A203" s="110">
        <v>202</v>
      </c>
      <c r="B203" s="111" t="s">
        <v>260</v>
      </c>
      <c r="C203" s="111" t="s">
        <v>420</v>
      </c>
      <c r="D203" s="112">
        <v>200</v>
      </c>
      <c r="E203" s="114">
        <v>1219</v>
      </c>
      <c r="H203" t="str">
        <f t="shared" si="3"/>
        <v/>
      </c>
    </row>
    <row r="204" spans="1:8" hidden="1" x14ac:dyDescent="0.2">
      <c r="A204" s="110">
        <v>203</v>
      </c>
      <c r="B204" s="111" t="s">
        <v>261</v>
      </c>
      <c r="C204" s="111" t="s">
        <v>419</v>
      </c>
      <c r="D204" s="112">
        <v>201</v>
      </c>
      <c r="E204" s="114">
        <v>1214</v>
      </c>
      <c r="H204" t="str">
        <f t="shared" si="3"/>
        <v/>
      </c>
    </row>
    <row r="205" spans="1:8" hidden="1" x14ac:dyDescent="0.2">
      <c r="A205" s="110">
        <v>204</v>
      </c>
      <c r="B205" s="111" t="s">
        <v>262</v>
      </c>
      <c r="C205" s="111" t="s">
        <v>414</v>
      </c>
      <c r="D205" s="112">
        <v>202</v>
      </c>
      <c r="E205" s="114">
        <v>1211</v>
      </c>
      <c r="H205" t="str">
        <f t="shared" si="3"/>
        <v/>
      </c>
    </row>
    <row r="206" spans="1:8" hidden="1" x14ac:dyDescent="0.2">
      <c r="A206" s="110">
        <v>205</v>
      </c>
      <c r="B206" s="111" t="s">
        <v>263</v>
      </c>
      <c r="C206" s="111" t="s">
        <v>420</v>
      </c>
      <c r="D206" s="112">
        <v>203</v>
      </c>
      <c r="E206" s="114">
        <v>1210</v>
      </c>
      <c r="H206" t="str">
        <f t="shared" si="3"/>
        <v/>
      </c>
    </row>
    <row r="207" spans="1:8" hidden="1" x14ac:dyDescent="0.2">
      <c r="A207" s="110">
        <v>206</v>
      </c>
      <c r="B207" s="111" t="s">
        <v>264</v>
      </c>
      <c r="C207" s="111" t="s">
        <v>427</v>
      </c>
      <c r="D207" s="112">
        <v>204</v>
      </c>
      <c r="E207" s="114">
        <v>1210</v>
      </c>
      <c r="H207" t="str">
        <f t="shared" si="3"/>
        <v/>
      </c>
    </row>
    <row r="208" spans="1:8" hidden="1" x14ac:dyDescent="0.2">
      <c r="A208" s="110">
        <v>207</v>
      </c>
      <c r="B208" s="111" t="s">
        <v>265</v>
      </c>
      <c r="C208" s="111" t="s">
        <v>434</v>
      </c>
      <c r="D208" s="112">
        <v>205</v>
      </c>
      <c r="E208" s="114">
        <v>1210</v>
      </c>
      <c r="H208" t="str">
        <f t="shared" si="3"/>
        <v/>
      </c>
    </row>
    <row r="209" spans="1:8" x14ac:dyDescent="0.2">
      <c r="A209" s="110">
        <v>208</v>
      </c>
      <c r="B209" s="111" t="s">
        <v>266</v>
      </c>
      <c r="C209" s="111" t="s">
        <v>420</v>
      </c>
      <c r="D209" s="112">
        <v>206</v>
      </c>
      <c r="E209" s="114">
        <v>1207</v>
      </c>
      <c r="G209" t="s">
        <v>443</v>
      </c>
      <c r="H209" t="str">
        <f t="shared" si="3"/>
        <v>x</v>
      </c>
    </row>
    <row r="210" spans="1:8" hidden="1" x14ac:dyDescent="0.2">
      <c r="A210" s="110">
        <v>209</v>
      </c>
      <c r="B210" s="111" t="s">
        <v>267</v>
      </c>
      <c r="C210" s="111" t="s">
        <v>418</v>
      </c>
      <c r="D210" s="112">
        <v>207</v>
      </c>
      <c r="E210" s="114">
        <v>1206</v>
      </c>
      <c r="H210" t="str">
        <f t="shared" si="3"/>
        <v/>
      </c>
    </row>
    <row r="211" spans="1:8" hidden="1" x14ac:dyDescent="0.2">
      <c r="A211" s="110">
        <v>210</v>
      </c>
      <c r="B211" s="111" t="s">
        <v>268</v>
      </c>
      <c r="C211" s="111" t="s">
        <v>421</v>
      </c>
      <c r="D211" s="112">
        <v>208</v>
      </c>
      <c r="E211" s="114">
        <v>1202</v>
      </c>
      <c r="H211" t="str">
        <f t="shared" si="3"/>
        <v/>
      </c>
    </row>
    <row r="212" spans="1:8" hidden="1" x14ac:dyDescent="0.2">
      <c r="A212" s="110">
        <v>211</v>
      </c>
      <c r="B212" s="111" t="s">
        <v>269</v>
      </c>
      <c r="C212" s="111" t="s">
        <v>49</v>
      </c>
      <c r="D212" s="112">
        <v>209</v>
      </c>
      <c r="E212" s="114">
        <v>1199</v>
      </c>
      <c r="H212" t="str">
        <f t="shared" si="3"/>
        <v/>
      </c>
    </row>
    <row r="213" spans="1:8" hidden="1" x14ac:dyDescent="0.2">
      <c r="A213" s="110">
        <v>212</v>
      </c>
      <c r="B213" s="111" t="s">
        <v>270</v>
      </c>
      <c r="C213" s="111" t="s">
        <v>424</v>
      </c>
      <c r="D213" s="112">
        <v>210</v>
      </c>
      <c r="E213" s="114">
        <v>1197</v>
      </c>
      <c r="H213" t="str">
        <f t="shared" si="3"/>
        <v/>
      </c>
    </row>
    <row r="214" spans="1:8" hidden="1" x14ac:dyDescent="0.2">
      <c r="A214" s="110">
        <v>213</v>
      </c>
      <c r="B214" s="111" t="s">
        <v>271</v>
      </c>
      <c r="C214" s="111" t="s">
        <v>428</v>
      </c>
      <c r="D214" s="112">
        <v>211</v>
      </c>
      <c r="E214" s="114">
        <v>1193</v>
      </c>
      <c r="H214" t="str">
        <f t="shared" si="3"/>
        <v/>
      </c>
    </row>
    <row r="215" spans="1:8" hidden="1" x14ac:dyDescent="0.2">
      <c r="A215" s="110">
        <v>214</v>
      </c>
      <c r="B215" s="111" t="s">
        <v>272</v>
      </c>
      <c r="C215" s="111" t="s">
        <v>412</v>
      </c>
      <c r="D215" s="112">
        <v>212</v>
      </c>
      <c r="E215" s="114">
        <v>1192</v>
      </c>
      <c r="H215" t="str">
        <f t="shared" si="3"/>
        <v/>
      </c>
    </row>
    <row r="216" spans="1:8" hidden="1" x14ac:dyDescent="0.2">
      <c r="A216" s="110">
        <v>215</v>
      </c>
      <c r="B216" s="111" t="s">
        <v>273</v>
      </c>
      <c r="C216" s="111" t="s">
        <v>430</v>
      </c>
      <c r="D216" s="112">
        <v>213</v>
      </c>
      <c r="E216" s="114">
        <v>1190</v>
      </c>
      <c r="H216" t="str">
        <f t="shared" si="3"/>
        <v/>
      </c>
    </row>
    <row r="217" spans="1:8" hidden="1" x14ac:dyDescent="0.2">
      <c r="A217" s="110">
        <v>216</v>
      </c>
      <c r="B217" s="111" t="s">
        <v>274</v>
      </c>
      <c r="C217" s="111" t="s">
        <v>414</v>
      </c>
      <c r="D217" s="112">
        <v>214</v>
      </c>
      <c r="E217" s="114">
        <v>1188</v>
      </c>
      <c r="H217" t="str">
        <f t="shared" si="3"/>
        <v/>
      </c>
    </row>
    <row r="218" spans="1:8" hidden="1" x14ac:dyDescent="0.2">
      <c r="A218" s="110">
        <v>217</v>
      </c>
      <c r="B218" s="111" t="s">
        <v>275</v>
      </c>
      <c r="C218" s="111" t="s">
        <v>411</v>
      </c>
      <c r="D218" s="112">
        <v>215</v>
      </c>
      <c r="E218" s="114">
        <v>1186</v>
      </c>
      <c r="H218" t="str">
        <f t="shared" si="3"/>
        <v/>
      </c>
    </row>
    <row r="219" spans="1:8" hidden="1" x14ac:dyDescent="0.2">
      <c r="A219" s="110">
        <v>218</v>
      </c>
      <c r="B219" s="111" t="s">
        <v>276</v>
      </c>
      <c r="C219" s="111" t="s">
        <v>412</v>
      </c>
      <c r="D219" s="112">
        <v>216</v>
      </c>
      <c r="E219" s="114">
        <v>1185</v>
      </c>
      <c r="H219" t="str">
        <f t="shared" si="3"/>
        <v/>
      </c>
    </row>
    <row r="220" spans="1:8" hidden="1" x14ac:dyDescent="0.2">
      <c r="A220" s="110">
        <v>219</v>
      </c>
      <c r="B220" s="111" t="s">
        <v>277</v>
      </c>
      <c r="C220" s="111" t="s">
        <v>417</v>
      </c>
      <c r="D220" s="112">
        <v>217</v>
      </c>
      <c r="E220" s="114">
        <v>1185</v>
      </c>
      <c r="H220" t="str">
        <f t="shared" si="3"/>
        <v/>
      </c>
    </row>
    <row r="221" spans="1:8" hidden="1" x14ac:dyDescent="0.2">
      <c r="A221" s="110">
        <v>220</v>
      </c>
      <c r="B221" s="111" t="s">
        <v>278</v>
      </c>
      <c r="C221" s="111" t="s">
        <v>414</v>
      </c>
      <c r="D221" s="112">
        <v>218</v>
      </c>
      <c r="E221" s="114">
        <v>1182</v>
      </c>
      <c r="H221" t="str">
        <f t="shared" si="3"/>
        <v/>
      </c>
    </row>
    <row r="222" spans="1:8" hidden="1" x14ac:dyDescent="0.2">
      <c r="A222" s="110">
        <v>221</v>
      </c>
      <c r="B222" s="111" t="s">
        <v>279</v>
      </c>
      <c r="C222" s="111" t="s">
        <v>432</v>
      </c>
      <c r="D222" s="112">
        <v>219</v>
      </c>
      <c r="E222" s="114">
        <v>1181</v>
      </c>
      <c r="H222" t="str">
        <f t="shared" si="3"/>
        <v/>
      </c>
    </row>
    <row r="223" spans="1:8" hidden="1" x14ac:dyDescent="0.2">
      <c r="A223" s="110">
        <v>222</v>
      </c>
      <c r="B223" s="111" t="s">
        <v>280</v>
      </c>
      <c r="C223" s="111" t="s">
        <v>428</v>
      </c>
      <c r="D223" s="112">
        <v>220</v>
      </c>
      <c r="E223" s="114">
        <v>1180</v>
      </c>
      <c r="H223" t="str">
        <f t="shared" si="3"/>
        <v/>
      </c>
    </row>
    <row r="224" spans="1:8" hidden="1" x14ac:dyDescent="0.2">
      <c r="A224" s="110">
        <v>223</v>
      </c>
      <c r="B224" s="111" t="s">
        <v>281</v>
      </c>
      <c r="C224" s="111" t="s">
        <v>432</v>
      </c>
      <c r="D224" s="112">
        <v>221</v>
      </c>
      <c r="E224" s="114">
        <v>1177</v>
      </c>
      <c r="H224" t="str">
        <f t="shared" si="3"/>
        <v/>
      </c>
    </row>
    <row r="225" spans="1:8" hidden="1" x14ac:dyDescent="0.2">
      <c r="A225" s="110">
        <v>224</v>
      </c>
      <c r="B225" s="111" t="s">
        <v>282</v>
      </c>
      <c r="C225" s="111" t="s">
        <v>411</v>
      </c>
      <c r="D225" s="112">
        <v>222</v>
      </c>
      <c r="E225" s="114">
        <v>1174</v>
      </c>
      <c r="H225" t="str">
        <f t="shared" si="3"/>
        <v/>
      </c>
    </row>
    <row r="226" spans="1:8" hidden="1" x14ac:dyDescent="0.2">
      <c r="A226" s="110">
        <v>225</v>
      </c>
      <c r="B226" s="111" t="s">
        <v>283</v>
      </c>
      <c r="C226" s="111" t="s">
        <v>436</v>
      </c>
      <c r="D226" s="112">
        <v>223</v>
      </c>
      <c r="E226" s="114">
        <v>1173</v>
      </c>
      <c r="H226" t="str">
        <f t="shared" si="3"/>
        <v/>
      </c>
    </row>
    <row r="227" spans="1:8" hidden="1" x14ac:dyDescent="0.2">
      <c r="A227" s="110">
        <v>226</v>
      </c>
      <c r="B227" s="111" t="s">
        <v>284</v>
      </c>
      <c r="C227" s="111" t="s">
        <v>419</v>
      </c>
      <c r="D227" s="112">
        <v>224</v>
      </c>
      <c r="E227" s="114">
        <v>1168</v>
      </c>
      <c r="H227" t="str">
        <f t="shared" si="3"/>
        <v/>
      </c>
    </row>
    <row r="228" spans="1:8" hidden="1" x14ac:dyDescent="0.2">
      <c r="A228" s="110">
        <v>227</v>
      </c>
      <c r="B228" s="111" t="s">
        <v>285</v>
      </c>
      <c r="C228" s="111" t="s">
        <v>428</v>
      </c>
      <c r="D228" s="112">
        <v>225</v>
      </c>
      <c r="E228" s="114">
        <v>1166</v>
      </c>
      <c r="H228" t="str">
        <f t="shared" si="3"/>
        <v/>
      </c>
    </row>
    <row r="229" spans="1:8" hidden="1" x14ac:dyDescent="0.2">
      <c r="A229" s="110">
        <v>228</v>
      </c>
      <c r="B229" s="111" t="s">
        <v>286</v>
      </c>
      <c r="C229" s="111" t="s">
        <v>422</v>
      </c>
      <c r="D229" s="112">
        <v>226</v>
      </c>
      <c r="E229" s="114">
        <v>1165</v>
      </c>
      <c r="H229" t="str">
        <f t="shared" si="3"/>
        <v/>
      </c>
    </row>
    <row r="230" spans="1:8" hidden="1" x14ac:dyDescent="0.2">
      <c r="A230" s="110">
        <v>229</v>
      </c>
      <c r="B230" s="111" t="s">
        <v>287</v>
      </c>
      <c r="C230" s="111" t="s">
        <v>415</v>
      </c>
      <c r="D230" s="112">
        <v>227</v>
      </c>
      <c r="E230" s="114">
        <v>1163</v>
      </c>
      <c r="H230" t="str">
        <f t="shared" si="3"/>
        <v/>
      </c>
    </row>
    <row r="231" spans="1:8" hidden="1" x14ac:dyDescent="0.2">
      <c r="A231" s="110">
        <v>230</v>
      </c>
      <c r="B231" s="111" t="s">
        <v>288</v>
      </c>
      <c r="C231" s="111" t="s">
        <v>420</v>
      </c>
      <c r="D231" s="112">
        <v>228</v>
      </c>
      <c r="E231" s="114">
        <v>1153</v>
      </c>
      <c r="H231" t="str">
        <f t="shared" si="3"/>
        <v/>
      </c>
    </row>
    <row r="232" spans="1:8" hidden="1" x14ac:dyDescent="0.2">
      <c r="A232" s="110">
        <v>231</v>
      </c>
      <c r="B232" s="111" t="s">
        <v>289</v>
      </c>
      <c r="C232" s="111" t="s">
        <v>434</v>
      </c>
      <c r="D232" s="112">
        <v>229</v>
      </c>
      <c r="E232" s="114">
        <v>1151</v>
      </c>
      <c r="H232" t="str">
        <f t="shared" si="3"/>
        <v/>
      </c>
    </row>
    <row r="233" spans="1:8" hidden="1" x14ac:dyDescent="0.2">
      <c r="A233" s="110">
        <v>232</v>
      </c>
      <c r="B233" s="111" t="s">
        <v>290</v>
      </c>
      <c r="C233" s="111" t="s">
        <v>416</v>
      </c>
      <c r="D233" s="112">
        <v>230</v>
      </c>
      <c r="E233" s="114">
        <v>1149</v>
      </c>
      <c r="H233" t="str">
        <f t="shared" si="3"/>
        <v/>
      </c>
    </row>
    <row r="234" spans="1:8" hidden="1" x14ac:dyDescent="0.2">
      <c r="A234" s="110">
        <v>233</v>
      </c>
      <c r="B234" s="111" t="s">
        <v>291</v>
      </c>
      <c r="C234" s="111" t="s">
        <v>434</v>
      </c>
      <c r="D234" s="112">
        <v>231</v>
      </c>
      <c r="E234" s="114">
        <v>1149</v>
      </c>
      <c r="H234" t="str">
        <f t="shared" si="3"/>
        <v/>
      </c>
    </row>
    <row r="235" spans="1:8" hidden="1" x14ac:dyDescent="0.2">
      <c r="A235" s="110">
        <v>234</v>
      </c>
      <c r="B235" s="111" t="s">
        <v>292</v>
      </c>
      <c r="C235" s="111" t="s">
        <v>422</v>
      </c>
      <c r="D235" s="112">
        <v>232</v>
      </c>
      <c r="E235" s="114">
        <v>1148</v>
      </c>
      <c r="H235" t="str">
        <f t="shared" si="3"/>
        <v/>
      </c>
    </row>
    <row r="236" spans="1:8" hidden="1" x14ac:dyDescent="0.2">
      <c r="A236" s="110">
        <v>235</v>
      </c>
      <c r="B236" s="111" t="s">
        <v>293</v>
      </c>
      <c r="C236" s="111" t="s">
        <v>423</v>
      </c>
      <c r="D236" s="112">
        <v>233</v>
      </c>
      <c r="E236" s="114">
        <v>1148</v>
      </c>
      <c r="H236" t="str">
        <f t="shared" si="3"/>
        <v/>
      </c>
    </row>
    <row r="237" spans="1:8" hidden="1" x14ac:dyDescent="0.2">
      <c r="A237" s="110">
        <v>236</v>
      </c>
      <c r="B237" s="111" t="s">
        <v>294</v>
      </c>
      <c r="C237" s="111" t="s">
        <v>425</v>
      </c>
      <c r="D237" s="112">
        <v>234</v>
      </c>
      <c r="E237" s="114">
        <v>1146</v>
      </c>
      <c r="H237" t="str">
        <f t="shared" si="3"/>
        <v/>
      </c>
    </row>
    <row r="238" spans="1:8" hidden="1" x14ac:dyDescent="0.2">
      <c r="A238" s="110">
        <v>237</v>
      </c>
      <c r="B238" s="111" t="s">
        <v>295</v>
      </c>
      <c r="C238" s="111" t="s">
        <v>430</v>
      </c>
      <c r="D238" s="112">
        <v>235</v>
      </c>
      <c r="E238" s="114">
        <v>1145</v>
      </c>
      <c r="H238" t="str">
        <f t="shared" si="3"/>
        <v/>
      </c>
    </row>
    <row r="239" spans="1:8" hidden="1" x14ac:dyDescent="0.2">
      <c r="A239" s="110">
        <v>238</v>
      </c>
      <c r="B239" s="111" t="s">
        <v>296</v>
      </c>
      <c r="C239" s="111" t="s">
        <v>422</v>
      </c>
      <c r="D239" s="112">
        <v>236</v>
      </c>
      <c r="E239" s="114">
        <v>1139</v>
      </c>
      <c r="H239" t="str">
        <f t="shared" si="3"/>
        <v/>
      </c>
    </row>
    <row r="240" spans="1:8" hidden="1" x14ac:dyDescent="0.2">
      <c r="A240" s="110">
        <v>239</v>
      </c>
      <c r="B240" s="111" t="s">
        <v>297</v>
      </c>
      <c r="C240" s="111" t="s">
        <v>419</v>
      </c>
      <c r="D240" s="112">
        <v>237</v>
      </c>
      <c r="E240" s="114">
        <v>1139</v>
      </c>
      <c r="H240" t="str">
        <f t="shared" si="3"/>
        <v/>
      </c>
    </row>
    <row r="241" spans="1:8" x14ac:dyDescent="0.2">
      <c r="A241" s="110">
        <v>240</v>
      </c>
      <c r="B241" s="111" t="s">
        <v>298</v>
      </c>
      <c r="C241" s="111" t="s">
        <v>427</v>
      </c>
      <c r="D241" s="112">
        <v>238</v>
      </c>
      <c r="E241" s="114">
        <v>1139</v>
      </c>
      <c r="F241" t="s">
        <v>443</v>
      </c>
      <c r="G241" t="s">
        <v>443</v>
      </c>
      <c r="H241" t="str">
        <f t="shared" si="3"/>
        <v>x</v>
      </c>
    </row>
    <row r="242" spans="1:8" hidden="1" x14ac:dyDescent="0.2">
      <c r="A242" s="110">
        <v>241</v>
      </c>
      <c r="B242" s="111" t="s">
        <v>299</v>
      </c>
      <c r="C242" s="111" t="s">
        <v>47</v>
      </c>
      <c r="D242" s="112">
        <v>239</v>
      </c>
      <c r="E242" s="114">
        <v>1137</v>
      </c>
      <c r="H242" t="str">
        <f t="shared" si="3"/>
        <v/>
      </c>
    </row>
    <row r="243" spans="1:8" hidden="1" x14ac:dyDescent="0.2">
      <c r="A243" s="110">
        <v>242</v>
      </c>
      <c r="B243" s="111" t="s">
        <v>300</v>
      </c>
      <c r="C243" s="111" t="s">
        <v>424</v>
      </c>
      <c r="D243" s="112">
        <v>240</v>
      </c>
      <c r="E243" s="114">
        <v>1131</v>
      </c>
      <c r="H243" t="str">
        <f t="shared" si="3"/>
        <v/>
      </c>
    </row>
    <row r="244" spans="1:8" hidden="1" x14ac:dyDescent="0.2">
      <c r="A244" s="110">
        <v>243</v>
      </c>
      <c r="B244" s="111" t="s">
        <v>301</v>
      </c>
      <c r="C244" s="111" t="s">
        <v>415</v>
      </c>
      <c r="D244" s="112">
        <v>241</v>
      </c>
      <c r="E244" s="114">
        <v>1126</v>
      </c>
      <c r="H244" t="str">
        <f t="shared" si="3"/>
        <v/>
      </c>
    </row>
    <row r="245" spans="1:8" hidden="1" x14ac:dyDescent="0.2">
      <c r="A245" s="110">
        <v>244</v>
      </c>
      <c r="B245" s="111" t="s">
        <v>302</v>
      </c>
      <c r="C245" s="111" t="s">
        <v>421</v>
      </c>
      <c r="D245" s="112">
        <v>242</v>
      </c>
      <c r="E245" s="114">
        <v>1124</v>
      </c>
      <c r="H245" t="str">
        <f t="shared" si="3"/>
        <v/>
      </c>
    </row>
    <row r="246" spans="1:8" hidden="1" x14ac:dyDescent="0.2">
      <c r="A246" s="110">
        <v>245</v>
      </c>
      <c r="B246" s="111" t="s">
        <v>303</v>
      </c>
      <c r="C246" s="111" t="s">
        <v>423</v>
      </c>
      <c r="D246" s="112">
        <v>243</v>
      </c>
      <c r="E246" s="114">
        <v>1124</v>
      </c>
      <c r="H246" t="str">
        <f t="shared" si="3"/>
        <v/>
      </c>
    </row>
    <row r="247" spans="1:8" hidden="1" x14ac:dyDescent="0.2">
      <c r="A247" s="110">
        <v>246</v>
      </c>
      <c r="B247" s="111" t="s">
        <v>304</v>
      </c>
      <c r="C247" s="111" t="s">
        <v>418</v>
      </c>
      <c r="D247" s="112">
        <v>244</v>
      </c>
      <c r="E247" s="114">
        <v>1123</v>
      </c>
      <c r="H247" t="str">
        <f t="shared" si="3"/>
        <v/>
      </c>
    </row>
    <row r="248" spans="1:8" hidden="1" x14ac:dyDescent="0.2">
      <c r="A248" s="110">
        <v>247</v>
      </c>
      <c r="B248" s="111" t="s">
        <v>305</v>
      </c>
      <c r="C248" s="111" t="s">
        <v>47</v>
      </c>
      <c r="D248" s="112">
        <v>245</v>
      </c>
      <c r="E248" s="114">
        <v>1119</v>
      </c>
      <c r="H248" t="str">
        <f t="shared" si="3"/>
        <v/>
      </c>
    </row>
    <row r="249" spans="1:8" hidden="1" x14ac:dyDescent="0.2">
      <c r="A249" s="110">
        <v>248</v>
      </c>
      <c r="B249" s="111" t="s">
        <v>306</v>
      </c>
      <c r="C249" s="111" t="s">
        <v>413</v>
      </c>
      <c r="D249" s="112">
        <v>246</v>
      </c>
      <c r="E249" s="114">
        <v>1119</v>
      </c>
      <c r="H249" t="str">
        <f t="shared" si="3"/>
        <v/>
      </c>
    </row>
    <row r="250" spans="1:8" x14ac:dyDescent="0.2">
      <c r="A250" s="110">
        <v>249</v>
      </c>
      <c r="B250" s="111" t="s">
        <v>307</v>
      </c>
      <c r="C250" s="111" t="s">
        <v>424</v>
      </c>
      <c r="D250" s="112">
        <v>247</v>
      </c>
      <c r="E250" s="114">
        <v>1118</v>
      </c>
      <c r="G250" t="s">
        <v>443</v>
      </c>
      <c r="H250" t="str">
        <f t="shared" si="3"/>
        <v>x</v>
      </c>
    </row>
    <row r="251" spans="1:8" hidden="1" x14ac:dyDescent="0.2">
      <c r="A251" s="110">
        <v>250</v>
      </c>
      <c r="B251" s="111" t="s">
        <v>308</v>
      </c>
      <c r="C251" s="111" t="s">
        <v>435</v>
      </c>
      <c r="D251" s="112">
        <v>248</v>
      </c>
      <c r="E251" s="114">
        <v>1117</v>
      </c>
      <c r="H251" t="str">
        <f t="shared" si="3"/>
        <v/>
      </c>
    </row>
    <row r="252" spans="1:8" hidden="1" x14ac:dyDescent="0.2">
      <c r="A252" s="110">
        <v>251</v>
      </c>
      <c r="B252" s="111" t="s">
        <v>309</v>
      </c>
      <c r="C252" s="111" t="s">
        <v>427</v>
      </c>
      <c r="D252" s="112">
        <v>249</v>
      </c>
      <c r="E252" s="114">
        <v>1113</v>
      </c>
      <c r="H252" t="str">
        <f t="shared" si="3"/>
        <v/>
      </c>
    </row>
    <row r="253" spans="1:8" hidden="1" x14ac:dyDescent="0.2">
      <c r="A253" s="110">
        <v>252</v>
      </c>
      <c r="B253" s="111" t="s">
        <v>310</v>
      </c>
      <c r="C253" s="111" t="s">
        <v>427</v>
      </c>
      <c r="D253" s="112">
        <v>250</v>
      </c>
      <c r="E253" s="114">
        <v>1111</v>
      </c>
      <c r="H253" t="str">
        <f t="shared" si="3"/>
        <v/>
      </c>
    </row>
    <row r="254" spans="1:8" hidden="1" x14ac:dyDescent="0.2">
      <c r="A254" s="110">
        <v>253</v>
      </c>
      <c r="B254" s="111" t="s">
        <v>311</v>
      </c>
      <c r="C254" s="111" t="s">
        <v>432</v>
      </c>
      <c r="D254" s="112">
        <v>251</v>
      </c>
      <c r="E254" s="114">
        <v>1110</v>
      </c>
      <c r="H254" t="str">
        <f t="shared" si="3"/>
        <v/>
      </c>
    </row>
    <row r="255" spans="1:8" hidden="1" x14ac:dyDescent="0.2">
      <c r="A255" s="110">
        <v>254</v>
      </c>
      <c r="B255" s="111" t="s">
        <v>312</v>
      </c>
      <c r="C255" s="111" t="s">
        <v>422</v>
      </c>
      <c r="D255" s="112">
        <v>252</v>
      </c>
      <c r="E255" s="114">
        <v>1108</v>
      </c>
      <c r="H255" t="str">
        <f t="shared" si="3"/>
        <v/>
      </c>
    </row>
    <row r="256" spans="1:8" hidden="1" x14ac:dyDescent="0.2">
      <c r="A256" s="110">
        <v>255</v>
      </c>
      <c r="B256" s="111" t="s">
        <v>313</v>
      </c>
      <c r="C256" s="111" t="s">
        <v>425</v>
      </c>
      <c r="D256" s="112">
        <v>253</v>
      </c>
      <c r="E256" s="114">
        <v>1105</v>
      </c>
      <c r="H256" t="str">
        <f t="shared" si="3"/>
        <v/>
      </c>
    </row>
    <row r="257" spans="1:8" hidden="1" x14ac:dyDescent="0.2">
      <c r="A257" s="110">
        <v>256</v>
      </c>
      <c r="B257" s="111" t="s">
        <v>314</v>
      </c>
      <c r="C257" s="111" t="s">
        <v>415</v>
      </c>
      <c r="D257" s="112">
        <v>254</v>
      </c>
      <c r="E257" s="114">
        <v>1104</v>
      </c>
      <c r="H257" t="str">
        <f t="shared" si="3"/>
        <v/>
      </c>
    </row>
    <row r="258" spans="1:8" hidden="1" x14ac:dyDescent="0.2">
      <c r="A258" s="110">
        <v>257</v>
      </c>
      <c r="B258" s="111" t="s">
        <v>315</v>
      </c>
      <c r="C258" s="111" t="s">
        <v>429</v>
      </c>
      <c r="D258" s="112">
        <v>255</v>
      </c>
      <c r="E258" s="114">
        <v>1104</v>
      </c>
      <c r="H258" t="str">
        <f t="shared" si="3"/>
        <v/>
      </c>
    </row>
    <row r="259" spans="1:8" hidden="1" x14ac:dyDescent="0.2">
      <c r="A259" s="110">
        <v>258</v>
      </c>
      <c r="B259" s="111" t="s">
        <v>316</v>
      </c>
      <c r="C259" s="111" t="s">
        <v>47</v>
      </c>
      <c r="D259" s="112">
        <v>256</v>
      </c>
      <c r="E259" s="114">
        <v>1101</v>
      </c>
      <c r="H259" t="str">
        <f t="shared" ref="H259:H322" si="4">IF(OR($F259="x", $G259="x"),"x","")</f>
        <v/>
      </c>
    </row>
    <row r="260" spans="1:8" hidden="1" x14ac:dyDescent="0.2">
      <c r="A260" s="110">
        <v>259</v>
      </c>
      <c r="B260" s="111" t="s">
        <v>317</v>
      </c>
      <c r="C260" s="111" t="s">
        <v>430</v>
      </c>
      <c r="D260" s="112">
        <v>257</v>
      </c>
      <c r="E260" s="114">
        <v>1093</v>
      </c>
      <c r="H260" t="str">
        <f t="shared" si="4"/>
        <v/>
      </c>
    </row>
    <row r="261" spans="1:8" hidden="1" x14ac:dyDescent="0.2">
      <c r="A261" s="110">
        <v>260</v>
      </c>
      <c r="B261" s="111" t="s">
        <v>318</v>
      </c>
      <c r="C261" s="111" t="s">
        <v>422</v>
      </c>
      <c r="D261" s="112">
        <v>258</v>
      </c>
      <c r="E261" s="114">
        <v>1089</v>
      </c>
      <c r="H261" t="str">
        <f t="shared" si="4"/>
        <v/>
      </c>
    </row>
    <row r="262" spans="1:8" hidden="1" x14ac:dyDescent="0.2">
      <c r="A262" s="110">
        <v>261</v>
      </c>
      <c r="B262" s="111" t="s">
        <v>319</v>
      </c>
      <c r="C262" s="111" t="s">
        <v>428</v>
      </c>
      <c r="D262" s="112">
        <v>259</v>
      </c>
      <c r="E262" s="114">
        <v>1087</v>
      </c>
      <c r="H262" t="str">
        <f t="shared" si="4"/>
        <v/>
      </c>
    </row>
    <row r="263" spans="1:8" hidden="1" x14ac:dyDescent="0.2">
      <c r="A263" s="110">
        <v>262</v>
      </c>
      <c r="B263" s="111" t="s">
        <v>320</v>
      </c>
      <c r="C263" s="111" t="s">
        <v>432</v>
      </c>
      <c r="D263" s="112">
        <v>260</v>
      </c>
      <c r="E263" s="114">
        <v>1081</v>
      </c>
      <c r="H263" t="str">
        <f t="shared" si="4"/>
        <v/>
      </c>
    </row>
    <row r="264" spans="1:8" hidden="1" x14ac:dyDescent="0.2">
      <c r="A264" s="110">
        <v>263</v>
      </c>
      <c r="B264" s="111" t="s">
        <v>321</v>
      </c>
      <c r="C264" s="111" t="s">
        <v>419</v>
      </c>
      <c r="D264" s="112">
        <v>261</v>
      </c>
      <c r="E264" s="114">
        <v>1080</v>
      </c>
      <c r="H264" t="str">
        <f t="shared" si="4"/>
        <v/>
      </c>
    </row>
    <row r="265" spans="1:8" hidden="1" x14ac:dyDescent="0.2">
      <c r="A265" s="110">
        <v>264</v>
      </c>
      <c r="B265" s="111" t="s">
        <v>322</v>
      </c>
      <c r="C265" s="111" t="s">
        <v>414</v>
      </c>
      <c r="D265" s="112">
        <v>262</v>
      </c>
      <c r="E265" s="114">
        <v>1074</v>
      </c>
      <c r="H265" t="str">
        <f t="shared" si="4"/>
        <v/>
      </c>
    </row>
    <row r="266" spans="1:8" hidden="1" x14ac:dyDescent="0.2">
      <c r="A266" s="110">
        <v>265</v>
      </c>
      <c r="B266" s="111" t="s">
        <v>446</v>
      </c>
      <c r="C266" s="111" t="s">
        <v>49</v>
      </c>
      <c r="D266" s="112">
        <v>263</v>
      </c>
      <c r="E266" s="114">
        <v>1073</v>
      </c>
      <c r="H266" t="str">
        <f t="shared" si="4"/>
        <v/>
      </c>
    </row>
    <row r="267" spans="1:8" hidden="1" x14ac:dyDescent="0.2">
      <c r="A267" s="110">
        <v>266</v>
      </c>
      <c r="B267" s="111" t="s">
        <v>323</v>
      </c>
      <c r="C267" s="111" t="s">
        <v>429</v>
      </c>
      <c r="D267" s="112">
        <v>264</v>
      </c>
      <c r="E267" s="114">
        <v>1071</v>
      </c>
      <c r="H267" t="str">
        <f t="shared" si="4"/>
        <v/>
      </c>
    </row>
    <row r="268" spans="1:8" hidden="1" x14ac:dyDescent="0.2">
      <c r="A268" s="110">
        <v>267</v>
      </c>
      <c r="B268" s="111" t="s">
        <v>324</v>
      </c>
      <c r="C268" s="111" t="s">
        <v>429</v>
      </c>
      <c r="D268" s="112">
        <v>265</v>
      </c>
      <c r="E268" s="114">
        <v>1071</v>
      </c>
      <c r="H268" t="str">
        <f t="shared" si="4"/>
        <v/>
      </c>
    </row>
    <row r="269" spans="1:8" hidden="1" x14ac:dyDescent="0.2">
      <c r="A269" s="110">
        <v>268</v>
      </c>
      <c r="B269" s="111" t="s">
        <v>325</v>
      </c>
      <c r="C269" s="111" t="s">
        <v>420</v>
      </c>
      <c r="D269" s="112">
        <v>266</v>
      </c>
      <c r="E269" s="114">
        <v>1069</v>
      </c>
      <c r="H269" t="str">
        <f t="shared" si="4"/>
        <v/>
      </c>
    </row>
    <row r="270" spans="1:8" hidden="1" x14ac:dyDescent="0.2">
      <c r="A270" s="110">
        <v>269</v>
      </c>
      <c r="B270" s="111" t="s">
        <v>326</v>
      </c>
      <c r="C270" s="111" t="s">
        <v>434</v>
      </c>
      <c r="D270" s="112">
        <v>267</v>
      </c>
      <c r="E270" s="114">
        <v>1067</v>
      </c>
      <c r="H270" t="str">
        <f t="shared" si="4"/>
        <v/>
      </c>
    </row>
    <row r="271" spans="1:8" hidden="1" x14ac:dyDescent="0.2">
      <c r="A271" s="110">
        <v>270</v>
      </c>
      <c r="B271" s="111" t="s">
        <v>327</v>
      </c>
      <c r="C271" s="111" t="s">
        <v>434</v>
      </c>
      <c r="D271" s="112">
        <v>268</v>
      </c>
      <c r="E271" s="114">
        <v>1065</v>
      </c>
      <c r="H271" t="str">
        <f t="shared" si="4"/>
        <v/>
      </c>
    </row>
    <row r="272" spans="1:8" hidden="1" x14ac:dyDescent="0.2">
      <c r="A272" s="110">
        <v>271</v>
      </c>
      <c r="B272" s="111" t="s">
        <v>328</v>
      </c>
      <c r="C272" s="111" t="s">
        <v>423</v>
      </c>
      <c r="D272" s="112">
        <v>269</v>
      </c>
      <c r="E272" s="114">
        <v>1062</v>
      </c>
      <c r="H272" t="str">
        <f t="shared" si="4"/>
        <v/>
      </c>
    </row>
    <row r="273" spans="1:8" hidden="1" x14ac:dyDescent="0.2">
      <c r="A273" s="110">
        <v>272</v>
      </c>
      <c r="B273" s="111" t="s">
        <v>329</v>
      </c>
      <c r="C273" s="111" t="s">
        <v>430</v>
      </c>
      <c r="D273" s="112">
        <v>270</v>
      </c>
      <c r="E273" s="114">
        <v>1060</v>
      </c>
      <c r="H273" t="str">
        <f t="shared" si="4"/>
        <v/>
      </c>
    </row>
    <row r="274" spans="1:8" hidden="1" x14ac:dyDescent="0.2">
      <c r="A274" s="110">
        <v>273</v>
      </c>
      <c r="B274" s="111" t="s">
        <v>330</v>
      </c>
      <c r="C274" s="111" t="s">
        <v>430</v>
      </c>
      <c r="D274" s="112">
        <v>271</v>
      </c>
      <c r="E274" s="114">
        <v>1059</v>
      </c>
      <c r="H274" t="str">
        <f t="shared" si="4"/>
        <v/>
      </c>
    </row>
    <row r="275" spans="1:8" hidden="1" x14ac:dyDescent="0.2">
      <c r="A275" s="110">
        <v>274</v>
      </c>
      <c r="B275" s="111" t="s">
        <v>331</v>
      </c>
      <c r="C275" s="111" t="s">
        <v>429</v>
      </c>
      <c r="D275" s="112">
        <v>272</v>
      </c>
      <c r="E275" s="114">
        <v>1059</v>
      </c>
      <c r="H275" t="str">
        <f t="shared" si="4"/>
        <v/>
      </c>
    </row>
    <row r="276" spans="1:8" hidden="1" x14ac:dyDescent="0.2">
      <c r="A276" s="110">
        <v>275</v>
      </c>
      <c r="B276" s="111" t="s">
        <v>332</v>
      </c>
      <c r="C276" s="111" t="s">
        <v>420</v>
      </c>
      <c r="D276" s="112">
        <v>273</v>
      </c>
      <c r="E276" s="114">
        <v>1056</v>
      </c>
      <c r="H276" t="str">
        <f t="shared" si="4"/>
        <v/>
      </c>
    </row>
    <row r="277" spans="1:8" hidden="1" x14ac:dyDescent="0.2">
      <c r="A277" s="110">
        <v>276</v>
      </c>
      <c r="B277" s="111" t="s">
        <v>333</v>
      </c>
      <c r="C277" s="111" t="s">
        <v>422</v>
      </c>
      <c r="D277" s="112">
        <v>274</v>
      </c>
      <c r="E277" s="114">
        <v>1043</v>
      </c>
      <c r="H277" t="str">
        <f t="shared" si="4"/>
        <v/>
      </c>
    </row>
    <row r="278" spans="1:8" hidden="1" x14ac:dyDescent="0.2">
      <c r="A278" s="110">
        <v>277</v>
      </c>
      <c r="B278" s="111" t="s">
        <v>334</v>
      </c>
      <c r="C278" s="111" t="s">
        <v>435</v>
      </c>
      <c r="D278" s="112">
        <v>275</v>
      </c>
      <c r="E278" s="114">
        <v>1039</v>
      </c>
      <c r="H278" t="str">
        <f t="shared" si="4"/>
        <v/>
      </c>
    </row>
    <row r="279" spans="1:8" hidden="1" x14ac:dyDescent="0.2">
      <c r="A279" s="110">
        <v>278</v>
      </c>
      <c r="B279" s="111" t="s">
        <v>335</v>
      </c>
      <c r="C279" s="111" t="s">
        <v>414</v>
      </c>
      <c r="D279" s="112">
        <v>276</v>
      </c>
      <c r="E279" s="114">
        <v>1034</v>
      </c>
      <c r="H279" t="str">
        <f t="shared" si="4"/>
        <v/>
      </c>
    </row>
    <row r="280" spans="1:8" hidden="1" x14ac:dyDescent="0.2">
      <c r="A280" s="110">
        <v>279</v>
      </c>
      <c r="B280" s="111" t="s">
        <v>336</v>
      </c>
      <c r="C280" s="111" t="s">
        <v>419</v>
      </c>
      <c r="D280" s="112">
        <v>277</v>
      </c>
      <c r="E280" s="114">
        <v>1033</v>
      </c>
      <c r="H280" t="str">
        <f t="shared" si="4"/>
        <v/>
      </c>
    </row>
    <row r="281" spans="1:8" hidden="1" x14ac:dyDescent="0.2">
      <c r="A281" s="110">
        <v>280</v>
      </c>
      <c r="B281" s="111" t="s">
        <v>337</v>
      </c>
      <c r="C281" s="111" t="s">
        <v>414</v>
      </c>
      <c r="D281" s="112">
        <v>278</v>
      </c>
      <c r="E281" s="114">
        <v>1031</v>
      </c>
      <c r="H281" t="str">
        <f t="shared" si="4"/>
        <v/>
      </c>
    </row>
    <row r="282" spans="1:8" x14ac:dyDescent="0.2">
      <c r="A282" s="110">
        <v>281</v>
      </c>
      <c r="B282" s="111" t="s">
        <v>338</v>
      </c>
      <c r="C282" s="111" t="s">
        <v>424</v>
      </c>
      <c r="D282" s="112">
        <v>279</v>
      </c>
      <c r="E282" s="114">
        <v>1031</v>
      </c>
      <c r="G282" t="s">
        <v>443</v>
      </c>
      <c r="H282" t="str">
        <f t="shared" si="4"/>
        <v>x</v>
      </c>
    </row>
    <row r="283" spans="1:8" hidden="1" x14ac:dyDescent="0.2">
      <c r="A283" s="110">
        <v>282</v>
      </c>
      <c r="B283" s="111" t="s">
        <v>339</v>
      </c>
      <c r="C283" s="111" t="s">
        <v>434</v>
      </c>
      <c r="D283" s="112">
        <v>280</v>
      </c>
      <c r="E283" s="114">
        <v>1025</v>
      </c>
      <c r="H283" t="str">
        <f t="shared" si="4"/>
        <v/>
      </c>
    </row>
    <row r="284" spans="1:8" hidden="1" x14ac:dyDescent="0.2">
      <c r="A284" s="110">
        <v>283</v>
      </c>
      <c r="B284" s="111" t="s">
        <v>340</v>
      </c>
      <c r="C284" s="111" t="s">
        <v>436</v>
      </c>
      <c r="D284" s="112">
        <v>281</v>
      </c>
      <c r="E284" s="114">
        <v>1013</v>
      </c>
      <c r="H284" t="str">
        <f t="shared" si="4"/>
        <v/>
      </c>
    </row>
    <row r="285" spans="1:8" hidden="1" x14ac:dyDescent="0.2">
      <c r="A285" s="110">
        <v>284</v>
      </c>
      <c r="B285" s="111" t="s">
        <v>341</v>
      </c>
      <c r="C285" s="111" t="s">
        <v>427</v>
      </c>
      <c r="D285" s="112">
        <v>282</v>
      </c>
      <c r="E285" s="114">
        <v>1011</v>
      </c>
      <c r="H285" t="str">
        <f t="shared" si="4"/>
        <v/>
      </c>
    </row>
    <row r="286" spans="1:8" hidden="1" x14ac:dyDescent="0.2">
      <c r="A286" s="110">
        <v>285</v>
      </c>
      <c r="B286" s="111" t="s">
        <v>342</v>
      </c>
      <c r="C286" s="111" t="s">
        <v>415</v>
      </c>
      <c r="D286" s="112">
        <v>283</v>
      </c>
      <c r="E286" s="114">
        <v>996</v>
      </c>
      <c r="H286" t="str">
        <f t="shared" si="4"/>
        <v/>
      </c>
    </row>
    <row r="287" spans="1:8" hidden="1" x14ac:dyDescent="0.2">
      <c r="A287" s="110">
        <v>286</v>
      </c>
      <c r="B287" s="111" t="s">
        <v>343</v>
      </c>
      <c r="C287" s="111" t="s">
        <v>432</v>
      </c>
      <c r="D287" s="112">
        <v>284</v>
      </c>
      <c r="E287" s="114">
        <v>995</v>
      </c>
      <c r="H287" t="str">
        <f t="shared" si="4"/>
        <v/>
      </c>
    </row>
    <row r="288" spans="1:8" hidden="1" x14ac:dyDescent="0.2">
      <c r="A288" s="110">
        <v>287</v>
      </c>
      <c r="B288" s="111" t="s">
        <v>344</v>
      </c>
      <c r="C288" s="111" t="s">
        <v>428</v>
      </c>
      <c r="D288" s="112">
        <v>285</v>
      </c>
      <c r="E288" s="114">
        <v>992</v>
      </c>
      <c r="H288" t="str">
        <f t="shared" si="4"/>
        <v/>
      </c>
    </row>
    <row r="289" spans="1:8" hidden="1" x14ac:dyDescent="0.2">
      <c r="A289" s="110">
        <v>288</v>
      </c>
      <c r="B289" s="111" t="s">
        <v>345</v>
      </c>
      <c r="C289" s="111" t="s">
        <v>421</v>
      </c>
      <c r="D289" s="112">
        <v>286</v>
      </c>
      <c r="E289" s="114">
        <v>988</v>
      </c>
      <c r="H289" t="str">
        <f t="shared" si="4"/>
        <v/>
      </c>
    </row>
    <row r="290" spans="1:8" hidden="1" x14ac:dyDescent="0.2">
      <c r="A290" s="110">
        <v>289</v>
      </c>
      <c r="B290" s="111" t="s">
        <v>122</v>
      </c>
      <c r="C290" s="111" t="s">
        <v>423</v>
      </c>
      <c r="D290" s="112">
        <v>287</v>
      </c>
      <c r="E290" s="114">
        <v>986</v>
      </c>
      <c r="H290" t="str">
        <f t="shared" si="4"/>
        <v/>
      </c>
    </row>
    <row r="291" spans="1:8" hidden="1" x14ac:dyDescent="0.2">
      <c r="A291" s="110">
        <v>290</v>
      </c>
      <c r="B291" s="111" t="s">
        <v>346</v>
      </c>
      <c r="C291" s="111" t="s">
        <v>412</v>
      </c>
      <c r="D291" s="112">
        <v>288</v>
      </c>
      <c r="E291" s="114">
        <v>984</v>
      </c>
      <c r="H291" t="str">
        <f t="shared" si="4"/>
        <v/>
      </c>
    </row>
    <row r="292" spans="1:8" hidden="1" x14ac:dyDescent="0.2">
      <c r="A292" s="110">
        <v>291</v>
      </c>
      <c r="B292" s="111" t="s">
        <v>347</v>
      </c>
      <c r="C292" s="111" t="s">
        <v>430</v>
      </c>
      <c r="D292" s="112">
        <v>289</v>
      </c>
      <c r="E292" s="114">
        <v>980</v>
      </c>
      <c r="H292" t="str">
        <f t="shared" si="4"/>
        <v/>
      </c>
    </row>
    <row r="293" spans="1:8" hidden="1" x14ac:dyDescent="0.2">
      <c r="A293" s="110">
        <v>292</v>
      </c>
      <c r="B293" s="111" t="s">
        <v>348</v>
      </c>
      <c r="C293" s="111" t="s">
        <v>433</v>
      </c>
      <c r="D293" s="112">
        <v>290</v>
      </c>
      <c r="E293" s="114">
        <v>979</v>
      </c>
      <c r="H293" t="str">
        <f t="shared" si="4"/>
        <v/>
      </c>
    </row>
    <row r="294" spans="1:8" hidden="1" x14ac:dyDescent="0.2">
      <c r="A294" s="110">
        <v>293</v>
      </c>
      <c r="B294" s="111" t="s">
        <v>349</v>
      </c>
      <c r="C294" s="111" t="s">
        <v>425</v>
      </c>
      <c r="D294" s="112">
        <v>291</v>
      </c>
      <c r="E294" s="114">
        <v>971</v>
      </c>
      <c r="H294" t="str">
        <f t="shared" si="4"/>
        <v/>
      </c>
    </row>
    <row r="295" spans="1:8" hidden="1" x14ac:dyDescent="0.2">
      <c r="A295" s="110">
        <v>294</v>
      </c>
      <c r="B295" s="111" t="s">
        <v>350</v>
      </c>
      <c r="C295" s="111" t="s">
        <v>418</v>
      </c>
      <c r="D295" s="112">
        <v>292</v>
      </c>
      <c r="E295" s="114">
        <v>970</v>
      </c>
      <c r="H295" t="str">
        <f t="shared" si="4"/>
        <v/>
      </c>
    </row>
    <row r="296" spans="1:8" hidden="1" x14ac:dyDescent="0.2">
      <c r="A296" s="110">
        <v>295</v>
      </c>
      <c r="B296" s="111" t="s">
        <v>351</v>
      </c>
      <c r="C296" s="111" t="s">
        <v>428</v>
      </c>
      <c r="D296" s="112">
        <v>293</v>
      </c>
      <c r="E296" s="114">
        <v>965</v>
      </c>
      <c r="H296" t="str">
        <f t="shared" si="4"/>
        <v/>
      </c>
    </row>
    <row r="297" spans="1:8" hidden="1" x14ac:dyDescent="0.2">
      <c r="A297" s="110">
        <v>296</v>
      </c>
      <c r="B297" s="111" t="s">
        <v>48</v>
      </c>
      <c r="C297" s="111" t="s">
        <v>49</v>
      </c>
      <c r="D297" s="112">
        <v>294</v>
      </c>
      <c r="E297" s="114">
        <v>964</v>
      </c>
      <c r="H297" t="str">
        <f t="shared" si="4"/>
        <v/>
      </c>
    </row>
    <row r="298" spans="1:8" hidden="1" x14ac:dyDescent="0.2">
      <c r="A298" s="110">
        <v>297</v>
      </c>
      <c r="B298" s="111" t="s">
        <v>352</v>
      </c>
      <c r="C298" s="111" t="s">
        <v>429</v>
      </c>
      <c r="D298" s="112">
        <v>295</v>
      </c>
      <c r="E298" s="114">
        <v>958</v>
      </c>
      <c r="H298" t="str">
        <f t="shared" si="4"/>
        <v/>
      </c>
    </row>
    <row r="299" spans="1:8" hidden="1" x14ac:dyDescent="0.2">
      <c r="A299" s="110">
        <v>298</v>
      </c>
      <c r="B299" s="111" t="s">
        <v>353</v>
      </c>
      <c r="C299" s="111" t="s">
        <v>436</v>
      </c>
      <c r="D299" s="112">
        <v>296</v>
      </c>
      <c r="E299" s="114">
        <v>956</v>
      </c>
      <c r="H299" t="str">
        <f t="shared" si="4"/>
        <v/>
      </c>
    </row>
    <row r="300" spans="1:8" hidden="1" x14ac:dyDescent="0.2">
      <c r="A300" s="110">
        <v>299</v>
      </c>
      <c r="B300" s="111" t="s">
        <v>354</v>
      </c>
      <c r="C300" s="111" t="s">
        <v>50</v>
      </c>
      <c r="D300" s="112">
        <v>297</v>
      </c>
      <c r="E300" s="114">
        <v>955</v>
      </c>
      <c r="H300" t="str">
        <f t="shared" si="4"/>
        <v/>
      </c>
    </row>
    <row r="301" spans="1:8" hidden="1" x14ac:dyDescent="0.2">
      <c r="A301" s="110">
        <v>300</v>
      </c>
      <c r="B301" s="111" t="s">
        <v>355</v>
      </c>
      <c r="C301" s="111" t="s">
        <v>418</v>
      </c>
      <c r="D301" s="112">
        <v>298</v>
      </c>
      <c r="E301" s="114">
        <v>953</v>
      </c>
      <c r="H301" t="str">
        <f t="shared" si="4"/>
        <v/>
      </c>
    </row>
    <row r="302" spans="1:8" hidden="1" x14ac:dyDescent="0.2">
      <c r="A302" s="110">
        <v>301</v>
      </c>
      <c r="B302" s="111" t="s">
        <v>356</v>
      </c>
      <c r="C302" s="111" t="s">
        <v>414</v>
      </c>
      <c r="D302" s="112">
        <v>299</v>
      </c>
      <c r="E302" s="114">
        <v>947</v>
      </c>
      <c r="H302" t="str">
        <f t="shared" si="4"/>
        <v/>
      </c>
    </row>
    <row r="303" spans="1:8" hidden="1" x14ac:dyDescent="0.2">
      <c r="A303" s="110">
        <v>302</v>
      </c>
      <c r="B303" s="111" t="s">
        <v>357</v>
      </c>
      <c r="C303" s="111" t="s">
        <v>424</v>
      </c>
      <c r="D303" s="112">
        <v>300</v>
      </c>
      <c r="E303" s="114">
        <v>946</v>
      </c>
      <c r="H303" t="str">
        <f t="shared" si="4"/>
        <v/>
      </c>
    </row>
    <row r="304" spans="1:8" hidden="1" x14ac:dyDescent="0.2">
      <c r="A304" s="110">
        <v>303</v>
      </c>
      <c r="B304" s="111" t="s">
        <v>358</v>
      </c>
      <c r="C304" s="111" t="s">
        <v>425</v>
      </c>
      <c r="D304" s="112">
        <v>301</v>
      </c>
      <c r="E304" s="114">
        <v>942</v>
      </c>
      <c r="H304" t="str">
        <f t="shared" si="4"/>
        <v/>
      </c>
    </row>
    <row r="305" spans="1:8" hidden="1" x14ac:dyDescent="0.2">
      <c r="A305" s="110">
        <v>304</v>
      </c>
      <c r="B305" s="111" t="s">
        <v>359</v>
      </c>
      <c r="C305" s="111" t="s">
        <v>418</v>
      </c>
      <c r="D305" s="112">
        <v>302</v>
      </c>
      <c r="E305" s="114">
        <v>934</v>
      </c>
      <c r="H305" t="str">
        <f t="shared" si="4"/>
        <v/>
      </c>
    </row>
    <row r="306" spans="1:8" hidden="1" x14ac:dyDescent="0.2">
      <c r="A306" s="110">
        <v>305</v>
      </c>
      <c r="B306" s="111" t="s">
        <v>360</v>
      </c>
      <c r="C306" s="111" t="s">
        <v>429</v>
      </c>
      <c r="D306" s="112">
        <v>303</v>
      </c>
      <c r="E306" s="114">
        <v>934</v>
      </c>
      <c r="H306" t="str">
        <f t="shared" si="4"/>
        <v/>
      </c>
    </row>
    <row r="307" spans="1:8" hidden="1" x14ac:dyDescent="0.2">
      <c r="A307" s="110">
        <v>306</v>
      </c>
      <c r="B307" s="111" t="s">
        <v>361</v>
      </c>
      <c r="C307" s="111" t="s">
        <v>420</v>
      </c>
      <c r="D307" s="112">
        <v>304</v>
      </c>
      <c r="E307" s="114">
        <v>927</v>
      </c>
      <c r="H307" t="str">
        <f t="shared" si="4"/>
        <v/>
      </c>
    </row>
    <row r="308" spans="1:8" x14ac:dyDescent="0.2">
      <c r="A308" s="110">
        <v>307</v>
      </c>
      <c r="B308" s="111" t="s">
        <v>362</v>
      </c>
      <c r="C308" s="111" t="s">
        <v>429</v>
      </c>
      <c r="D308" s="112">
        <v>305</v>
      </c>
      <c r="E308" s="114">
        <v>925</v>
      </c>
      <c r="G308" t="s">
        <v>443</v>
      </c>
      <c r="H308" t="str">
        <f t="shared" si="4"/>
        <v>x</v>
      </c>
    </row>
    <row r="309" spans="1:8" hidden="1" x14ac:dyDescent="0.2">
      <c r="A309" s="110">
        <v>308</v>
      </c>
      <c r="B309" s="111" t="s">
        <v>363</v>
      </c>
      <c r="C309" s="111" t="s">
        <v>420</v>
      </c>
      <c r="D309" s="112">
        <v>306</v>
      </c>
      <c r="E309" s="114">
        <v>919</v>
      </c>
      <c r="H309" t="str">
        <f t="shared" si="4"/>
        <v/>
      </c>
    </row>
    <row r="310" spans="1:8" hidden="1" x14ac:dyDescent="0.2">
      <c r="A310" s="110">
        <v>309</v>
      </c>
      <c r="B310" s="111" t="s">
        <v>364</v>
      </c>
      <c r="C310" s="111" t="s">
        <v>429</v>
      </c>
      <c r="D310" s="112">
        <v>307</v>
      </c>
      <c r="E310" s="114">
        <v>914</v>
      </c>
      <c r="H310" t="str">
        <f t="shared" si="4"/>
        <v/>
      </c>
    </row>
    <row r="311" spans="1:8" hidden="1" x14ac:dyDescent="0.2">
      <c r="A311" s="110">
        <v>310</v>
      </c>
      <c r="B311" s="111" t="s">
        <v>365</v>
      </c>
      <c r="C311" s="111" t="s">
        <v>50</v>
      </c>
      <c r="D311" s="112">
        <v>308</v>
      </c>
      <c r="E311" s="114">
        <v>914</v>
      </c>
      <c r="H311" t="str">
        <f t="shared" si="4"/>
        <v/>
      </c>
    </row>
    <row r="312" spans="1:8" hidden="1" x14ac:dyDescent="0.2">
      <c r="A312" s="110">
        <v>311</v>
      </c>
      <c r="B312" s="111" t="s">
        <v>366</v>
      </c>
      <c r="C312" s="111" t="s">
        <v>434</v>
      </c>
      <c r="D312" s="112">
        <v>309</v>
      </c>
      <c r="E312" s="114">
        <v>914</v>
      </c>
      <c r="H312" t="str">
        <f t="shared" si="4"/>
        <v/>
      </c>
    </row>
    <row r="313" spans="1:8" hidden="1" x14ac:dyDescent="0.2">
      <c r="A313" s="110">
        <v>312</v>
      </c>
      <c r="B313" s="111" t="s">
        <v>347</v>
      </c>
      <c r="C313" s="111" t="s">
        <v>422</v>
      </c>
      <c r="D313" s="112">
        <v>310</v>
      </c>
      <c r="E313" s="114">
        <v>912</v>
      </c>
      <c r="H313" t="str">
        <f t="shared" si="4"/>
        <v/>
      </c>
    </row>
    <row r="314" spans="1:8" x14ac:dyDescent="0.2">
      <c r="A314" s="110">
        <v>313</v>
      </c>
      <c r="B314" s="111" t="s">
        <v>367</v>
      </c>
      <c r="C314" s="111" t="s">
        <v>422</v>
      </c>
      <c r="D314" s="112">
        <v>311</v>
      </c>
      <c r="E314" s="114">
        <v>909</v>
      </c>
      <c r="G314" t="s">
        <v>443</v>
      </c>
      <c r="H314" t="str">
        <f t="shared" si="4"/>
        <v>x</v>
      </c>
    </row>
    <row r="315" spans="1:8" hidden="1" x14ac:dyDescent="0.2">
      <c r="A315" s="110">
        <v>314</v>
      </c>
      <c r="B315" s="111" t="s">
        <v>368</v>
      </c>
      <c r="C315" s="111" t="s">
        <v>414</v>
      </c>
      <c r="D315" s="112">
        <v>312</v>
      </c>
      <c r="E315" s="114">
        <v>901</v>
      </c>
      <c r="H315" t="str">
        <f t="shared" si="4"/>
        <v/>
      </c>
    </row>
    <row r="316" spans="1:8" hidden="1" x14ac:dyDescent="0.2">
      <c r="A316" s="110">
        <v>315</v>
      </c>
      <c r="B316" s="111" t="s">
        <v>369</v>
      </c>
      <c r="C316" s="111" t="s">
        <v>418</v>
      </c>
      <c r="D316" s="112">
        <v>313</v>
      </c>
      <c r="E316" s="114">
        <v>901</v>
      </c>
      <c r="H316" t="str">
        <f t="shared" si="4"/>
        <v/>
      </c>
    </row>
    <row r="317" spans="1:8" hidden="1" x14ac:dyDescent="0.2">
      <c r="A317" s="110">
        <v>316</v>
      </c>
      <c r="B317" s="111" t="s">
        <v>370</v>
      </c>
      <c r="C317" s="111" t="s">
        <v>414</v>
      </c>
      <c r="D317" s="112">
        <v>314</v>
      </c>
      <c r="E317" s="114">
        <v>895</v>
      </c>
      <c r="H317" t="str">
        <f t="shared" si="4"/>
        <v/>
      </c>
    </row>
    <row r="318" spans="1:8" hidden="1" x14ac:dyDescent="0.2">
      <c r="A318" s="110">
        <v>317</v>
      </c>
      <c r="B318" s="111" t="s">
        <v>371</v>
      </c>
      <c r="C318" s="111" t="s">
        <v>425</v>
      </c>
      <c r="D318" s="112">
        <v>315</v>
      </c>
      <c r="E318" s="114">
        <v>881</v>
      </c>
      <c r="H318" t="str">
        <f t="shared" si="4"/>
        <v/>
      </c>
    </row>
    <row r="319" spans="1:8" hidden="1" x14ac:dyDescent="0.2">
      <c r="A319" s="110">
        <v>318</v>
      </c>
      <c r="B319" s="111" t="s">
        <v>372</v>
      </c>
      <c r="C319" s="111" t="s">
        <v>49</v>
      </c>
      <c r="D319" s="112">
        <v>316</v>
      </c>
      <c r="E319" s="114">
        <v>878</v>
      </c>
      <c r="H319" t="str">
        <f t="shared" si="4"/>
        <v/>
      </c>
    </row>
    <row r="320" spans="1:8" hidden="1" x14ac:dyDescent="0.2">
      <c r="A320" s="110">
        <v>319</v>
      </c>
      <c r="B320" s="111" t="s">
        <v>373</v>
      </c>
      <c r="C320" s="111" t="s">
        <v>418</v>
      </c>
      <c r="D320" s="112">
        <v>317</v>
      </c>
      <c r="E320" s="114">
        <v>867</v>
      </c>
      <c r="H320" t="str">
        <f t="shared" si="4"/>
        <v/>
      </c>
    </row>
    <row r="321" spans="1:8" hidden="1" x14ac:dyDescent="0.2">
      <c r="A321" s="110">
        <v>320</v>
      </c>
      <c r="B321" s="111" t="s">
        <v>374</v>
      </c>
      <c r="C321" s="111" t="s">
        <v>430</v>
      </c>
      <c r="D321" s="112">
        <v>318</v>
      </c>
      <c r="E321" s="114">
        <v>867</v>
      </c>
      <c r="H321" t="str">
        <f t="shared" si="4"/>
        <v/>
      </c>
    </row>
    <row r="322" spans="1:8" hidden="1" x14ac:dyDescent="0.2">
      <c r="A322" s="110">
        <v>321</v>
      </c>
      <c r="B322" s="111" t="s">
        <v>375</v>
      </c>
      <c r="C322" s="111" t="s">
        <v>50</v>
      </c>
      <c r="D322" s="112">
        <v>319</v>
      </c>
      <c r="E322" s="114">
        <v>863</v>
      </c>
      <c r="H322" t="str">
        <f t="shared" si="4"/>
        <v/>
      </c>
    </row>
    <row r="323" spans="1:8" x14ac:dyDescent="0.2">
      <c r="A323" s="110">
        <v>322</v>
      </c>
      <c r="B323" s="111" t="s">
        <v>376</v>
      </c>
      <c r="C323" s="111" t="s">
        <v>422</v>
      </c>
      <c r="D323" s="112">
        <v>320</v>
      </c>
      <c r="E323" s="114">
        <v>863</v>
      </c>
      <c r="G323" t="s">
        <v>443</v>
      </c>
      <c r="H323" t="str">
        <f t="shared" ref="H323:H368" si="5">IF(OR($F323="x", $G323="x"),"x","")</f>
        <v>x</v>
      </c>
    </row>
    <row r="324" spans="1:8" hidden="1" x14ac:dyDescent="0.2">
      <c r="A324" s="110">
        <v>323</v>
      </c>
      <c r="B324" s="111" t="s">
        <v>377</v>
      </c>
      <c r="C324" s="111" t="s">
        <v>412</v>
      </c>
      <c r="D324" s="112">
        <v>321</v>
      </c>
      <c r="E324" s="114">
        <v>860</v>
      </c>
      <c r="H324" t="str">
        <f t="shared" si="5"/>
        <v/>
      </c>
    </row>
    <row r="325" spans="1:8" hidden="1" x14ac:dyDescent="0.2">
      <c r="A325" s="110">
        <v>324</v>
      </c>
      <c r="B325" s="111" t="s">
        <v>378</v>
      </c>
      <c r="C325" s="111" t="s">
        <v>433</v>
      </c>
      <c r="D325" s="112">
        <v>322</v>
      </c>
      <c r="E325" s="114">
        <v>859</v>
      </c>
      <c r="H325" t="str">
        <f t="shared" si="5"/>
        <v/>
      </c>
    </row>
    <row r="326" spans="1:8" hidden="1" x14ac:dyDescent="0.2">
      <c r="A326" s="110">
        <v>325</v>
      </c>
      <c r="B326" s="111" t="s">
        <v>379</v>
      </c>
      <c r="C326" s="111" t="s">
        <v>428</v>
      </c>
      <c r="D326" s="112">
        <v>323</v>
      </c>
      <c r="E326" s="114">
        <v>854</v>
      </c>
      <c r="H326" t="str">
        <f t="shared" si="5"/>
        <v/>
      </c>
    </row>
    <row r="327" spans="1:8" hidden="1" x14ac:dyDescent="0.2">
      <c r="A327" s="110">
        <v>326</v>
      </c>
      <c r="B327" s="111" t="s">
        <v>380</v>
      </c>
      <c r="C327" s="111" t="s">
        <v>429</v>
      </c>
      <c r="D327" s="112">
        <v>324</v>
      </c>
      <c r="E327" s="114">
        <v>844</v>
      </c>
      <c r="H327" t="str">
        <f t="shared" si="5"/>
        <v/>
      </c>
    </row>
    <row r="328" spans="1:8" hidden="1" x14ac:dyDescent="0.2">
      <c r="A328" s="110">
        <v>327</v>
      </c>
      <c r="B328" s="111" t="s">
        <v>381</v>
      </c>
      <c r="C328" s="111" t="s">
        <v>433</v>
      </c>
      <c r="D328" s="112">
        <v>325</v>
      </c>
      <c r="E328" s="114">
        <v>838</v>
      </c>
      <c r="H328" t="str">
        <f t="shared" si="5"/>
        <v/>
      </c>
    </row>
    <row r="329" spans="1:8" x14ac:dyDescent="0.2">
      <c r="A329" s="110">
        <v>328</v>
      </c>
      <c r="B329" s="111" t="s">
        <v>382</v>
      </c>
      <c r="C329" s="111" t="s">
        <v>429</v>
      </c>
      <c r="D329" s="112">
        <v>326</v>
      </c>
      <c r="E329" s="114">
        <v>837</v>
      </c>
      <c r="G329" t="s">
        <v>443</v>
      </c>
      <c r="H329" t="str">
        <f t="shared" si="5"/>
        <v>x</v>
      </c>
    </row>
    <row r="330" spans="1:8" hidden="1" x14ac:dyDescent="0.2">
      <c r="A330" s="110">
        <v>329</v>
      </c>
      <c r="B330" s="111" t="s">
        <v>383</v>
      </c>
      <c r="C330" s="111" t="s">
        <v>424</v>
      </c>
      <c r="D330" s="112">
        <v>327</v>
      </c>
      <c r="E330" s="114">
        <v>834</v>
      </c>
      <c r="H330" t="str">
        <f t="shared" si="5"/>
        <v/>
      </c>
    </row>
    <row r="331" spans="1:8" hidden="1" x14ac:dyDescent="0.2">
      <c r="A331" s="110">
        <v>330</v>
      </c>
      <c r="B331" s="111" t="s">
        <v>384</v>
      </c>
      <c r="C331" s="111" t="s">
        <v>420</v>
      </c>
      <c r="D331" s="112">
        <v>328</v>
      </c>
      <c r="E331" s="114">
        <v>831</v>
      </c>
      <c r="H331" t="str">
        <f t="shared" si="5"/>
        <v/>
      </c>
    </row>
    <row r="332" spans="1:8" x14ac:dyDescent="0.2">
      <c r="A332" s="110">
        <v>331</v>
      </c>
      <c r="B332" s="111" t="s">
        <v>342</v>
      </c>
      <c r="C332" s="111" t="s">
        <v>436</v>
      </c>
      <c r="D332" s="112">
        <v>329</v>
      </c>
      <c r="E332" s="114">
        <v>831</v>
      </c>
      <c r="G332" t="s">
        <v>443</v>
      </c>
      <c r="H332" t="str">
        <f t="shared" si="5"/>
        <v>x</v>
      </c>
    </row>
    <row r="333" spans="1:8" hidden="1" x14ac:dyDescent="0.2">
      <c r="A333" s="110">
        <v>332</v>
      </c>
      <c r="B333" s="111" t="s">
        <v>385</v>
      </c>
      <c r="C333" s="111" t="s">
        <v>424</v>
      </c>
      <c r="D333" s="112">
        <v>330</v>
      </c>
      <c r="E333" s="114">
        <v>822</v>
      </c>
      <c r="H333" t="str">
        <f t="shared" si="5"/>
        <v/>
      </c>
    </row>
    <row r="334" spans="1:8" hidden="1" x14ac:dyDescent="0.2">
      <c r="A334" s="110">
        <v>333</v>
      </c>
      <c r="B334" s="111" t="s">
        <v>386</v>
      </c>
      <c r="C334" s="111" t="s">
        <v>428</v>
      </c>
      <c r="D334" s="112">
        <v>331</v>
      </c>
      <c r="E334" s="114">
        <v>822</v>
      </c>
      <c r="H334" t="str">
        <f t="shared" si="5"/>
        <v/>
      </c>
    </row>
    <row r="335" spans="1:8" hidden="1" x14ac:dyDescent="0.2">
      <c r="A335" s="110">
        <v>334</v>
      </c>
      <c r="B335" s="111" t="s">
        <v>387</v>
      </c>
      <c r="C335" s="111" t="s">
        <v>425</v>
      </c>
      <c r="D335" s="112">
        <v>332</v>
      </c>
      <c r="E335" s="114">
        <v>813</v>
      </c>
      <c r="H335" t="str">
        <f t="shared" si="5"/>
        <v/>
      </c>
    </row>
    <row r="336" spans="1:8" hidden="1" x14ac:dyDescent="0.2">
      <c r="A336" s="110">
        <v>335</v>
      </c>
      <c r="B336" s="111" t="s">
        <v>388</v>
      </c>
      <c r="C336" s="111" t="s">
        <v>418</v>
      </c>
      <c r="D336" s="112">
        <v>333</v>
      </c>
      <c r="E336" s="114">
        <v>810</v>
      </c>
      <c r="H336" t="str">
        <f t="shared" si="5"/>
        <v/>
      </c>
    </row>
    <row r="337" spans="1:8" x14ac:dyDescent="0.2">
      <c r="A337" s="110">
        <v>336</v>
      </c>
      <c r="B337" s="111" t="s">
        <v>389</v>
      </c>
      <c r="C337" s="111" t="s">
        <v>424</v>
      </c>
      <c r="D337" s="112">
        <v>334</v>
      </c>
      <c r="E337" s="114">
        <v>805</v>
      </c>
      <c r="G337" t="s">
        <v>443</v>
      </c>
      <c r="H337" t="str">
        <f t="shared" si="5"/>
        <v>x</v>
      </c>
    </row>
    <row r="338" spans="1:8" hidden="1" x14ac:dyDescent="0.2">
      <c r="A338" s="110">
        <v>337</v>
      </c>
      <c r="B338" s="111" t="s">
        <v>64</v>
      </c>
      <c r="C338" s="111" t="s">
        <v>49</v>
      </c>
      <c r="D338" s="112">
        <v>335</v>
      </c>
      <c r="E338" s="114">
        <v>801</v>
      </c>
      <c r="H338" t="str">
        <f t="shared" si="5"/>
        <v/>
      </c>
    </row>
    <row r="339" spans="1:8" x14ac:dyDescent="0.2">
      <c r="A339" s="110">
        <v>338</v>
      </c>
      <c r="B339" s="111" t="s">
        <v>390</v>
      </c>
      <c r="C339" s="111" t="s">
        <v>436</v>
      </c>
      <c r="D339" s="112">
        <v>336</v>
      </c>
      <c r="E339" s="114">
        <v>799</v>
      </c>
      <c r="G339" t="s">
        <v>443</v>
      </c>
      <c r="H339" t="str">
        <f t="shared" si="5"/>
        <v>x</v>
      </c>
    </row>
    <row r="340" spans="1:8" hidden="1" x14ac:dyDescent="0.2">
      <c r="A340" s="110">
        <v>339</v>
      </c>
      <c r="B340" s="111" t="s">
        <v>391</v>
      </c>
      <c r="C340" s="111" t="s">
        <v>428</v>
      </c>
      <c r="D340" s="112">
        <v>337</v>
      </c>
      <c r="E340" s="114">
        <v>795</v>
      </c>
      <c r="H340" t="str">
        <f t="shared" si="5"/>
        <v/>
      </c>
    </row>
    <row r="341" spans="1:8" hidden="1" x14ac:dyDescent="0.2">
      <c r="A341" s="110">
        <v>340</v>
      </c>
      <c r="B341" s="111" t="s">
        <v>392</v>
      </c>
      <c r="C341" s="111" t="s">
        <v>433</v>
      </c>
      <c r="D341" s="112">
        <v>338</v>
      </c>
      <c r="E341" s="114">
        <v>772</v>
      </c>
      <c r="H341" t="str">
        <f t="shared" si="5"/>
        <v/>
      </c>
    </row>
    <row r="342" spans="1:8" hidden="1" x14ac:dyDescent="0.2">
      <c r="A342" s="110">
        <v>341</v>
      </c>
      <c r="B342" s="111" t="s">
        <v>393</v>
      </c>
      <c r="C342" s="111" t="s">
        <v>428</v>
      </c>
      <c r="D342" s="112">
        <v>339</v>
      </c>
      <c r="E342" s="114">
        <v>768</v>
      </c>
      <c r="H342" t="str">
        <f t="shared" si="5"/>
        <v/>
      </c>
    </row>
    <row r="343" spans="1:8" hidden="1" x14ac:dyDescent="0.2">
      <c r="A343" s="110">
        <v>342</v>
      </c>
      <c r="B343" s="111" t="s">
        <v>394</v>
      </c>
      <c r="C343" s="111" t="s">
        <v>429</v>
      </c>
      <c r="D343" s="112">
        <v>340</v>
      </c>
      <c r="E343" s="114">
        <v>764</v>
      </c>
      <c r="H343" t="str">
        <f t="shared" si="5"/>
        <v/>
      </c>
    </row>
    <row r="344" spans="1:8" hidden="1" x14ac:dyDescent="0.2">
      <c r="A344" s="110">
        <v>343</v>
      </c>
      <c r="B344" s="111" t="s">
        <v>395</v>
      </c>
      <c r="C344" s="111" t="s">
        <v>433</v>
      </c>
      <c r="D344" s="112">
        <v>341</v>
      </c>
      <c r="E344" s="114">
        <v>728</v>
      </c>
      <c r="H344" t="str">
        <f t="shared" si="5"/>
        <v/>
      </c>
    </row>
    <row r="345" spans="1:8" hidden="1" x14ac:dyDescent="0.2">
      <c r="A345" s="110">
        <v>344</v>
      </c>
      <c r="B345" s="111" t="s">
        <v>396</v>
      </c>
      <c r="C345" s="111" t="s">
        <v>50</v>
      </c>
      <c r="D345" s="112">
        <v>342</v>
      </c>
      <c r="E345" s="114">
        <v>713</v>
      </c>
      <c r="H345" t="str">
        <f t="shared" si="5"/>
        <v/>
      </c>
    </row>
    <row r="346" spans="1:8" hidden="1" x14ac:dyDescent="0.2">
      <c r="A346" s="110">
        <v>345</v>
      </c>
      <c r="B346" s="111" t="s">
        <v>397</v>
      </c>
      <c r="C346" s="111" t="s">
        <v>428</v>
      </c>
      <c r="D346" s="112">
        <v>343</v>
      </c>
      <c r="E346" s="114">
        <v>710</v>
      </c>
      <c r="H346" t="str">
        <f t="shared" si="5"/>
        <v/>
      </c>
    </row>
    <row r="347" spans="1:8" hidden="1" x14ac:dyDescent="0.2">
      <c r="A347" s="110">
        <v>346</v>
      </c>
      <c r="B347" s="111" t="s">
        <v>398</v>
      </c>
      <c r="C347" s="111" t="s">
        <v>430</v>
      </c>
      <c r="D347" s="112">
        <v>344</v>
      </c>
      <c r="E347" s="114">
        <v>704</v>
      </c>
      <c r="H347" t="str">
        <f t="shared" si="5"/>
        <v/>
      </c>
    </row>
    <row r="348" spans="1:8" hidden="1" x14ac:dyDescent="0.2">
      <c r="A348" s="110">
        <v>347</v>
      </c>
      <c r="B348" s="111" t="s">
        <v>399</v>
      </c>
      <c r="C348" s="111" t="s">
        <v>49</v>
      </c>
      <c r="D348" s="112">
        <v>345</v>
      </c>
      <c r="E348" s="114">
        <v>704</v>
      </c>
      <c r="H348" t="str">
        <f t="shared" si="5"/>
        <v/>
      </c>
    </row>
    <row r="349" spans="1:8" hidden="1" x14ac:dyDescent="0.2">
      <c r="A349" s="110">
        <v>348</v>
      </c>
      <c r="B349" s="111" t="s">
        <v>400</v>
      </c>
      <c r="C349" s="111" t="s">
        <v>419</v>
      </c>
      <c r="D349" s="112">
        <v>346</v>
      </c>
      <c r="E349" s="114">
        <v>698</v>
      </c>
      <c r="H349" t="str">
        <f t="shared" si="5"/>
        <v/>
      </c>
    </row>
    <row r="350" spans="1:8" hidden="1" x14ac:dyDescent="0.2">
      <c r="A350" s="110">
        <v>349</v>
      </c>
      <c r="B350" s="111" t="s">
        <v>401</v>
      </c>
      <c r="C350" s="111" t="s">
        <v>429</v>
      </c>
      <c r="D350" s="112">
        <v>347</v>
      </c>
      <c r="E350" s="114">
        <v>697</v>
      </c>
      <c r="H350" t="str">
        <f t="shared" si="5"/>
        <v/>
      </c>
    </row>
    <row r="351" spans="1:8" hidden="1" x14ac:dyDescent="0.2">
      <c r="A351" s="110">
        <v>350</v>
      </c>
      <c r="B351" s="111" t="s">
        <v>402</v>
      </c>
      <c r="C351" s="111" t="s">
        <v>49</v>
      </c>
      <c r="D351" s="112">
        <v>348</v>
      </c>
      <c r="E351" s="114">
        <v>693</v>
      </c>
      <c r="H351" t="str">
        <f t="shared" si="5"/>
        <v/>
      </c>
    </row>
    <row r="352" spans="1:8" hidden="1" x14ac:dyDescent="0.2">
      <c r="A352" s="110">
        <v>351</v>
      </c>
      <c r="B352" s="111" t="s">
        <v>403</v>
      </c>
      <c r="C352" s="111" t="s">
        <v>424</v>
      </c>
      <c r="D352" s="112">
        <v>349</v>
      </c>
      <c r="E352" s="114">
        <v>685</v>
      </c>
      <c r="H352" t="str">
        <f t="shared" si="5"/>
        <v/>
      </c>
    </row>
    <row r="353" spans="1:8" hidden="1" x14ac:dyDescent="0.2">
      <c r="A353" s="110">
        <v>352</v>
      </c>
      <c r="B353" s="111" t="s">
        <v>404</v>
      </c>
      <c r="C353" s="111" t="s">
        <v>50</v>
      </c>
      <c r="D353" s="112">
        <v>350</v>
      </c>
      <c r="E353" s="114">
        <v>628</v>
      </c>
      <c r="H353" t="str">
        <f t="shared" si="5"/>
        <v/>
      </c>
    </row>
    <row r="354" spans="1:8" hidden="1" x14ac:dyDescent="0.2">
      <c r="A354" s="110">
        <v>353</v>
      </c>
      <c r="B354" s="111" t="s">
        <v>405</v>
      </c>
      <c r="C354" s="111" t="s">
        <v>424</v>
      </c>
      <c r="D354" s="112">
        <v>351</v>
      </c>
      <c r="E354" s="114">
        <v>617</v>
      </c>
      <c r="H354" t="str">
        <f t="shared" si="5"/>
        <v/>
      </c>
    </row>
    <row r="355" spans="1:8" hidden="1" x14ac:dyDescent="0.2">
      <c r="A355" s="110">
        <v>354</v>
      </c>
      <c r="B355" s="111" t="s">
        <v>51</v>
      </c>
      <c r="C355" s="111" t="s">
        <v>50</v>
      </c>
      <c r="D355" s="112">
        <v>352</v>
      </c>
      <c r="E355" s="114">
        <v>584</v>
      </c>
      <c r="H355" t="str">
        <f t="shared" si="5"/>
        <v/>
      </c>
    </row>
    <row r="356" spans="1:8" hidden="1" x14ac:dyDescent="0.2">
      <c r="A356" s="110">
        <v>355</v>
      </c>
      <c r="B356" s="111" t="s">
        <v>406</v>
      </c>
      <c r="C356" s="111" t="s">
        <v>49</v>
      </c>
      <c r="D356" s="112">
        <v>353</v>
      </c>
      <c r="E356" s="114">
        <v>470</v>
      </c>
      <c r="H356" t="str">
        <f t="shared" si="5"/>
        <v/>
      </c>
    </row>
    <row r="357" spans="1:8" hidden="1" x14ac:dyDescent="0.2">
      <c r="A357" s="110">
        <v>356</v>
      </c>
      <c r="B357" s="111" t="s">
        <v>46</v>
      </c>
      <c r="C357" s="111" t="s">
        <v>47</v>
      </c>
      <c r="D357" s="112">
        <v>354</v>
      </c>
      <c r="E357" s="114">
        <v>1</v>
      </c>
      <c r="H357" t="str">
        <f t="shared" si="5"/>
        <v/>
      </c>
    </row>
    <row r="358" spans="1:8" hidden="1" x14ac:dyDescent="0.2">
      <c r="A358" s="110">
        <v>357</v>
      </c>
      <c r="B358" s="111" t="s">
        <v>407</v>
      </c>
      <c r="C358" s="111" t="s">
        <v>50</v>
      </c>
      <c r="D358" s="112">
        <v>355</v>
      </c>
      <c r="E358" s="114">
        <v>1</v>
      </c>
      <c r="H358" t="str">
        <f t="shared" si="5"/>
        <v/>
      </c>
    </row>
    <row r="359" spans="1:8" hidden="1" x14ac:dyDescent="0.2">
      <c r="A359" s="110">
        <v>358</v>
      </c>
      <c r="B359" s="111" t="s">
        <v>408</v>
      </c>
      <c r="C359" s="111" t="s">
        <v>49</v>
      </c>
      <c r="D359" s="112">
        <v>356</v>
      </c>
      <c r="E359" s="114">
        <v>1</v>
      </c>
      <c r="H359" t="str">
        <f t="shared" si="5"/>
        <v/>
      </c>
    </row>
    <row r="360" spans="1:8" hidden="1" x14ac:dyDescent="0.2">
      <c r="A360" s="110">
        <v>359</v>
      </c>
      <c r="B360" s="111" t="s">
        <v>409</v>
      </c>
      <c r="C360" s="111" t="s">
        <v>47</v>
      </c>
      <c r="D360" s="112">
        <v>357</v>
      </c>
      <c r="E360" s="114">
        <v>1</v>
      </c>
      <c r="H360" t="str">
        <f t="shared" si="5"/>
        <v/>
      </c>
    </row>
    <row r="361" spans="1:8" hidden="1" x14ac:dyDescent="0.2">
      <c r="A361" s="110">
        <v>360</v>
      </c>
      <c r="B361" s="111" t="s">
        <v>410</v>
      </c>
      <c r="C361" s="111" t="s">
        <v>414</v>
      </c>
      <c r="D361" s="112">
        <v>358</v>
      </c>
      <c r="E361" s="114">
        <v>1</v>
      </c>
      <c r="H361" t="str">
        <f t="shared" si="5"/>
        <v/>
      </c>
    </row>
    <row r="362" spans="1:8" x14ac:dyDescent="0.2">
      <c r="A362" s="110">
        <v>361</v>
      </c>
      <c r="B362" s="111" t="s">
        <v>445</v>
      </c>
      <c r="C362" s="111" t="s">
        <v>436</v>
      </c>
      <c r="D362" s="112"/>
      <c r="E362" s="114">
        <v>1</v>
      </c>
      <c r="F362" t="s">
        <v>443</v>
      </c>
      <c r="G362" t="s">
        <v>443</v>
      </c>
      <c r="H362" t="str">
        <f t="shared" si="5"/>
        <v>x</v>
      </c>
    </row>
    <row r="363" spans="1:8" x14ac:dyDescent="0.2">
      <c r="A363" s="110">
        <v>362</v>
      </c>
      <c r="B363" s="111" t="s">
        <v>447</v>
      </c>
      <c r="C363" s="111" t="s">
        <v>427</v>
      </c>
      <c r="D363" s="112"/>
      <c r="E363" s="114">
        <v>1</v>
      </c>
      <c r="F363" t="s">
        <v>443</v>
      </c>
      <c r="H363" t="str">
        <f t="shared" si="5"/>
        <v>x</v>
      </c>
    </row>
    <row r="364" spans="1:8" x14ac:dyDescent="0.2">
      <c r="A364" s="110">
        <v>363</v>
      </c>
      <c r="B364" s="111" t="s">
        <v>448</v>
      </c>
      <c r="C364" s="111" t="s">
        <v>424</v>
      </c>
      <c r="D364" s="112"/>
      <c r="E364" s="114">
        <v>1</v>
      </c>
      <c r="G364" t="s">
        <v>443</v>
      </c>
      <c r="H364" t="str">
        <f t="shared" si="5"/>
        <v>x</v>
      </c>
    </row>
    <row r="365" spans="1:8" x14ac:dyDescent="0.2">
      <c r="A365" s="110">
        <v>364</v>
      </c>
      <c r="B365" s="111" t="s">
        <v>449</v>
      </c>
      <c r="C365" s="111" t="s">
        <v>414</v>
      </c>
      <c r="D365" s="112"/>
      <c r="E365" s="114">
        <v>1</v>
      </c>
      <c r="G365" t="s">
        <v>443</v>
      </c>
      <c r="H365" t="str">
        <f t="shared" si="5"/>
        <v>x</v>
      </c>
    </row>
    <row r="366" spans="1:8" x14ac:dyDescent="0.2">
      <c r="A366" s="110">
        <v>365</v>
      </c>
      <c r="B366" s="111" t="s">
        <v>450</v>
      </c>
      <c r="C366" s="111" t="s">
        <v>414</v>
      </c>
      <c r="D366" s="112"/>
      <c r="E366" s="114">
        <v>1</v>
      </c>
      <c r="G366" t="s">
        <v>443</v>
      </c>
      <c r="H366" t="str">
        <f t="shared" si="5"/>
        <v>x</v>
      </c>
    </row>
    <row r="367" spans="1:8" x14ac:dyDescent="0.2">
      <c r="A367" s="110">
        <v>366</v>
      </c>
      <c r="B367" s="111" t="s">
        <v>452</v>
      </c>
      <c r="C367" s="111" t="s">
        <v>414</v>
      </c>
      <c r="D367" s="112"/>
      <c r="E367" s="114">
        <v>1</v>
      </c>
      <c r="G367" t="s">
        <v>443</v>
      </c>
      <c r="H367" t="str">
        <f t="shared" si="5"/>
        <v>x</v>
      </c>
    </row>
    <row r="368" spans="1:8" x14ac:dyDescent="0.2">
      <c r="A368" s="110">
        <v>367</v>
      </c>
      <c r="B368" s="111" t="s">
        <v>455</v>
      </c>
      <c r="C368" s="111" t="s">
        <v>50</v>
      </c>
      <c r="D368" s="112"/>
      <c r="E368" s="114">
        <v>1</v>
      </c>
      <c r="G368" t="s">
        <v>443</v>
      </c>
      <c r="H368" t="str">
        <f t="shared" si="5"/>
        <v>x</v>
      </c>
    </row>
  </sheetData>
  <autoFilter ref="A1:H368" xr:uid="{00000000-0001-0000-0100-000000000000}">
    <filterColumn colId="7">
      <customFilters>
        <customFilter operator="notEqual" val=" "/>
      </customFilters>
    </filterColumn>
    <sortState xmlns:xlrd2="http://schemas.microsoft.com/office/spreadsheetml/2017/richdata2" ref="A2:H368">
      <sortCondition ref="A1:A367"/>
    </sortState>
  </autoFilter>
  <sortState xmlns:xlrd2="http://schemas.microsoft.com/office/spreadsheetml/2017/richdata2" ref="A2:G359">
    <sortCondition ref="C2:C359"/>
    <sortCondition ref="B2:B359"/>
  </sortState>
  <dataConsolidate/>
  <phoneticPr fontId="0" type="noConversion"/>
  <conditionalFormatting sqref="B2:C367">
    <cfRule type="expression" dxfId="23" priority="9">
      <formula>OR($F2="x",$G2="x")</formula>
    </cfRule>
  </conditionalFormatting>
  <conditionalFormatting sqref="B368:C368">
    <cfRule type="expression" dxfId="22" priority="1">
      <formula>OR($F368="x",$G368="x")</formula>
    </cfRule>
  </conditionalFormatting>
  <pageMargins left="0.78740157499999996" right="0.78740157499999996" top="0.984251969" bottom="0.984251969" header="0.4921259845" footer="0.492125984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view="pageBreakPreview" topLeftCell="A18" zoomScale="85" zoomScaleNormal="100" zoomScaleSheetLayoutView="85" workbookViewId="0">
      <selection activeCell="T38" sqref="T38:T39"/>
    </sheetView>
  </sheetViews>
  <sheetFormatPr defaultRowHeight="12.75" x14ac:dyDescent="0.2"/>
  <cols>
    <col min="1" max="1" width="3.85546875" style="84" customWidth="1"/>
    <col min="2" max="2" width="2" style="2" customWidth="1"/>
    <col min="3" max="3" width="20.7109375" style="2" customWidth="1"/>
    <col min="4" max="18" width="2" style="2" customWidth="1"/>
    <col min="19" max="19" width="5.7109375" style="2" customWidth="1"/>
    <col min="20" max="20" width="5.7109375" style="20" customWidth="1"/>
    <col min="21" max="22" width="2.5703125" style="2" customWidth="1"/>
    <col min="23" max="23" width="18.7109375" style="9" customWidth="1"/>
    <col min="24" max="24" width="2.7109375" style="3" customWidth="1"/>
    <col min="25" max="25" width="18.7109375" style="9" customWidth="1"/>
    <col min="26" max="26" width="2.7109375" style="3" customWidth="1"/>
    <col min="27" max="27" width="3" style="3" customWidth="1"/>
    <col min="28" max="29" width="3.42578125" style="3" customWidth="1"/>
    <col min="30" max="30" width="2.7109375" style="3" customWidth="1"/>
    <col min="31" max="33" width="2.7109375" style="21" customWidth="1"/>
    <col min="34" max="34" width="3.140625" style="2" customWidth="1"/>
    <col min="38" max="38" width="5.85546875" customWidth="1"/>
    <col min="39" max="39" width="4.85546875" customWidth="1"/>
    <col min="40" max="40" width="4.28515625" customWidth="1"/>
    <col min="41" max="41" width="5" customWidth="1"/>
    <col min="42" max="43" width="9.140625" style="106"/>
    <col min="46" max="46" width="19.140625" customWidth="1"/>
  </cols>
  <sheetData>
    <row r="1" spans="1:46" s="32" customFormat="1" ht="39.950000000000003" customHeight="1" x14ac:dyDescent="0.4">
      <c r="A1" s="84"/>
      <c r="B1" s="237" t="s">
        <v>440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8"/>
      <c r="AC1" s="238"/>
      <c r="AD1" s="238"/>
      <c r="AE1" s="238"/>
      <c r="AF1" s="238"/>
      <c r="AG1" s="238"/>
      <c r="AH1" s="31"/>
      <c r="AP1" s="105" t="s">
        <v>57</v>
      </c>
      <c r="AQ1" s="105"/>
      <c r="AS1" s="32" t="s">
        <v>58</v>
      </c>
    </row>
    <row r="2" spans="1:46" ht="13.5" thickBot="1" x14ac:dyDescent="0.25">
      <c r="Y2" s="215" t="s">
        <v>439</v>
      </c>
      <c r="Z2" s="216"/>
      <c r="AA2" s="216"/>
      <c r="AB2" s="216"/>
      <c r="AC2" s="216"/>
      <c r="AD2" s="216"/>
      <c r="AE2" s="216"/>
      <c r="AF2" s="216"/>
      <c r="AG2" s="216"/>
      <c r="AP2" s="106" t="s">
        <v>59</v>
      </c>
      <c r="AQ2" s="106" t="s">
        <v>60</v>
      </c>
      <c r="AR2" s="106" t="s">
        <v>61</v>
      </c>
    </row>
    <row r="3" spans="1:46" ht="13.5" thickBot="1" x14ac:dyDescent="0.25">
      <c r="A3" s="86"/>
      <c r="B3" s="230" t="s">
        <v>1</v>
      </c>
      <c r="C3" s="231"/>
      <c r="D3" s="165">
        <v>1</v>
      </c>
      <c r="E3" s="166"/>
      <c r="F3" s="167"/>
      <c r="G3" s="168">
        <v>2</v>
      </c>
      <c r="H3" s="166"/>
      <c r="I3" s="167"/>
      <c r="J3" s="168">
        <v>3</v>
      </c>
      <c r="K3" s="166"/>
      <c r="L3" s="167"/>
      <c r="M3" s="168">
        <v>4</v>
      </c>
      <c r="N3" s="166"/>
      <c r="O3" s="169"/>
      <c r="P3" s="165" t="s">
        <v>2</v>
      </c>
      <c r="Q3" s="170"/>
      <c r="R3" s="171"/>
      <c r="S3" s="5" t="s">
        <v>3</v>
      </c>
      <c r="T3" s="4" t="s">
        <v>4</v>
      </c>
      <c r="Y3" s="217"/>
      <c r="Z3" s="217"/>
      <c r="AA3" s="217"/>
      <c r="AB3" s="217"/>
      <c r="AC3" s="217"/>
      <c r="AD3" s="217"/>
      <c r="AE3" s="217"/>
      <c r="AF3" s="217"/>
      <c r="AG3" s="217"/>
    </row>
    <row r="4" spans="1:46" x14ac:dyDescent="0.2">
      <c r="A4" s="224">
        <v>16</v>
      </c>
      <c r="B4" s="232">
        <v>1</v>
      </c>
      <c r="C4" s="37" t="str">
        <f>IF(A4&gt;0,IF(VLOOKUP(A4,seznam!$A$2:$C$398,3)&gt;0,VLOOKUP(A4,seznam!$A$2:$C$398,3),"------"),"------")</f>
        <v>Triangl Rájec</v>
      </c>
      <c r="D4" s="233"/>
      <c r="E4" s="227"/>
      <c r="F4" s="228"/>
      <c r="G4" s="221">
        <f>AE7</f>
        <v>2</v>
      </c>
      <c r="H4" s="222" t="str">
        <f>AF7</f>
        <v>:</v>
      </c>
      <c r="I4" s="223">
        <f>AG7</f>
        <v>0</v>
      </c>
      <c r="J4" s="221">
        <f>AG9</f>
        <v>2</v>
      </c>
      <c r="K4" s="222" t="str">
        <f>AF9</f>
        <v>:</v>
      </c>
      <c r="L4" s="223">
        <f>AE9</f>
        <v>1</v>
      </c>
      <c r="M4" s="221">
        <f>AE4</f>
        <v>2</v>
      </c>
      <c r="N4" s="222" t="str">
        <f>AF4</f>
        <v>:</v>
      </c>
      <c r="O4" s="209">
        <f>AG4</f>
        <v>0</v>
      </c>
      <c r="P4" s="206">
        <f>G4+J4+M4</f>
        <v>6</v>
      </c>
      <c r="Q4" s="222" t="s">
        <v>5</v>
      </c>
      <c r="R4" s="223">
        <f>I4+L4+O4</f>
        <v>1</v>
      </c>
      <c r="S4" s="208">
        <f>IF(G4&gt;I4,2,IF(AND(G4&lt;I4,H4=":"),1,0))+IF(J4&gt;L4,2,IF(AND(J4&lt;L4,K4=":"),1,0))+IF(M4&gt;O4,2,IF(AND(M4&lt;O4,N4=":"),1,0))</f>
        <v>6</v>
      </c>
      <c r="T4" s="211">
        <v>1</v>
      </c>
      <c r="U4" s="172"/>
      <c r="V4" s="6">
        <v>1</v>
      </c>
      <c r="W4" s="10" t="str">
        <f>C5</f>
        <v>Lužný Jiří</v>
      </c>
      <c r="X4" s="16" t="s">
        <v>8</v>
      </c>
      <c r="Y4" s="13" t="str">
        <f>C11</f>
        <v>Všianský Jiří</v>
      </c>
      <c r="Z4" s="40" t="s">
        <v>456</v>
      </c>
      <c r="AA4" s="41" t="s">
        <v>463</v>
      </c>
      <c r="AB4" s="41"/>
      <c r="AC4" s="41"/>
      <c r="AD4" s="45"/>
      <c r="AE4" s="22">
        <f t="shared" ref="AE4:AE9" si="0">IF(OR(VALUE($AJ4)=0,VALUE($AK4)=0), "0",IF(AND(LEN(Z4)&gt;0,MID(Z4,1,1)&lt;&gt;"-"),"1","0")+IF(AND(LEN(AA4)&gt;0,MID(AA4,1,1)&lt;&gt;"-"),"1","0")+IF(AND(LEN(AB4)&gt;0,MID(AB4,1,1)&lt;&gt;"-"),"1","0")+IF(AND(LEN(AC4)&gt;0,MID(AC4,1,1)&lt;&gt;"-"),"1","0")+IF(AND(LEN(AD4)&gt;0,MID(AD4,1,1)&lt;&gt;"-"),"1","0"))</f>
        <v>2</v>
      </c>
      <c r="AF4" s="23" t="s">
        <v>5</v>
      </c>
      <c r="AG4" s="24">
        <f t="shared" ref="AG4:AG9" si="1">IF(OR(VALUE($AJ4)=0,VALUE($AK4)=0), "0",IF(AND(LEN(Z4)&gt;0,MID(Z4,1,1)="-"),"1","0")+IF(AND(LEN(AA4)&gt;0,MID(AA4,1,1)="-"),"1","0")+IF(AND(LEN(AB4)&gt;0,MID(AB4,1,1)="-"),"1","0")+IF(AND(LEN(AC4)&gt;0,MID(AC4,1,1)="-"),"1","0")+IF(AND(LEN(AD4)&gt;0,MID(AD4,1,1)="-"),"1","0"))</f>
        <v>0</v>
      </c>
      <c r="AJ4" s="102">
        <f>IF(ISBLANK(U4), A4,0)</f>
        <v>16</v>
      </c>
      <c r="AK4" s="102">
        <f>IF(ISBLANK(U10), A10,0)</f>
        <v>361</v>
      </c>
      <c r="AP4" s="106">
        <f>IF(OR(VALUE($AJ4)=0,VALUE($AK4)=0), "0",IF(LEN(Z4)&gt;0,IF(MID(Z4,1,1)&lt;&gt;"-",IF(MOD(ABS(Z4),100)&gt;9,MOD(ABS(Z4),100)+2,11),MOD(ABS(Z4),100)),0)+IF(LEN(AA4)&gt;0,IF(MID(AA4,1,1)&lt;&gt;"-",IF(MOD(ABS(AA4),100)&gt;9,MOD(ABS(AA4),100)+2,11),MOD(ABS(AA4),100)),0)+IF(LEN(AB4)&gt;0,IF(MID(AB4,1,1)&lt;&gt;"-",IF(MOD(ABS(AB4),100)&gt;9,MOD(ABS(AB4),100)+2,11),MOD(ABS(AB4),100)),0)+IF(LEN(AC4)&gt;0,IF(MID(AC4,1,1)&lt;&gt;"-",IF(MOD(ABS(AC4),100)&gt;9,MOD(ABS(AC4),100)+2,11),MOD(ABS(AC4),100)),0)+IF(LEN(AD4)&gt;0,IF(MID(AD4,1,1)&lt;&gt;"-",IF(MOD(ABS(AD4),100)&gt;9,MOD(ABS(AD4),100)+2,11),MOD(ABS(AD4),100)),0))</f>
        <v>22</v>
      </c>
      <c r="AQ4" s="106">
        <f>IF(OR(VALUE($AJ4)=0,VALUE($AK4)=0), "0",IF(LEN(Z4)&gt;0,IF(MID(Z4,1,1)&lt;&gt;"-",MOD(Z4,100),IF(MOD(ABS(Z4),100)&gt;9,MOD(ABS(Z4),100)+2,11)),0)+IF(LEN(AA4)&gt;0,IF(MID(AA4,1,1)&lt;&gt;"-",MOD(AA4,100),IF(MOD(ABS(AA4),100)&gt;9,MOD(ABS(AA4),100)+2,11)),0)+IF(LEN(AB4)&gt;0,IF(MID(AB4,1,1)&lt;&gt;"-",MOD(AB4,100),IF(MOD(ABS(AB4),100)&gt;9,MOD(ABS(AB4),100)+2,11)),0)+IF(LEN(AC4)&gt;0,IF(MID(AC4,1,1)&lt;&gt;"-",MOD(AC4,100),IF(MOD(ABS(AC4),100)&gt;9,MOD(ABS(AC4),100)+2,11)),0)+IF(LEN(AD4)&gt;0,IF(MID(AD4,1,1)&lt;&gt;"-",MOD(AD4,100),IF(MOD(ABS(AD4),100)&gt;9,MOD(ABS(AD4),100)+2,11)),0))</f>
        <v>13</v>
      </c>
      <c r="AR4">
        <f>AP4-AQ4</f>
        <v>9</v>
      </c>
      <c r="AS4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19</v>
      </c>
      <c r="AT4" t="str">
        <f>IF($A4&gt;0,IF(VLOOKUP($A4,seznam!$A$2:$C$398,2)&gt;0,VLOOKUP($A4,seznam!$A$2:$C$398,2),"------"),"------")</f>
        <v>Lužný Jiří</v>
      </c>
    </row>
    <row r="5" spans="1:46" x14ac:dyDescent="0.2">
      <c r="A5" s="218"/>
      <c r="B5" s="205"/>
      <c r="C5" s="85" t="str">
        <f>IF(A4&gt;0,IF(VLOOKUP(A4,seznam!$A$2:$C$398,2)&gt;0,VLOOKUP(A4,seznam!$A$2:$C$398,2),"------"),"------")</f>
        <v>Lužný Jiří</v>
      </c>
      <c r="D5" s="234"/>
      <c r="E5" s="201"/>
      <c r="F5" s="202"/>
      <c r="G5" s="203"/>
      <c r="H5" s="204"/>
      <c r="I5" s="205"/>
      <c r="J5" s="203"/>
      <c r="K5" s="204"/>
      <c r="L5" s="205"/>
      <c r="M5" s="203"/>
      <c r="N5" s="204"/>
      <c r="O5" s="210"/>
      <c r="P5" s="207"/>
      <c r="Q5" s="204"/>
      <c r="R5" s="205"/>
      <c r="S5" s="197"/>
      <c r="T5" s="235"/>
      <c r="U5" s="172"/>
      <c r="V5" s="7">
        <v>2</v>
      </c>
      <c r="W5" s="11" t="str">
        <f>C7</f>
        <v>Veselý Ivo</v>
      </c>
      <c r="X5" s="17" t="s">
        <v>8</v>
      </c>
      <c r="Y5" s="14" t="str">
        <f>C9</f>
        <v>Rouchal Jan</v>
      </c>
      <c r="Z5" s="42" t="s">
        <v>469</v>
      </c>
      <c r="AA5" s="39" t="s">
        <v>463</v>
      </c>
      <c r="AB5" s="39" t="s">
        <v>469</v>
      </c>
      <c r="AC5" s="39"/>
      <c r="AD5" s="46"/>
      <c r="AE5" s="25">
        <f t="shared" si="0"/>
        <v>1</v>
      </c>
      <c r="AF5" s="26" t="s">
        <v>5</v>
      </c>
      <c r="AG5" s="27">
        <f t="shared" si="1"/>
        <v>2</v>
      </c>
      <c r="AJ5" s="102">
        <f>IF(ISBLANK(U6), A6,0)</f>
        <v>113</v>
      </c>
      <c r="AK5" s="102">
        <f>IF(ISBLANK(U8), A8,0)</f>
        <v>37</v>
      </c>
      <c r="AP5" s="106">
        <f>IF(OR(VALUE($AJ5)=0,VALUE($AK5)=0), "0",IF(LEN(Z5)&gt;0,IF(MID(Z5,1,1)&lt;&gt;"-",IF(MOD(ABS(Z5),100)&gt;9,MOD(ABS(Z5),100)+2,11),MOD(ABS(Z5),100)),0)+IF(LEN(AA5)&gt;0,IF(MID(AA5,1,1)&lt;&gt;"-",IF(MOD(ABS(AA5),100)&gt;9,MOD(ABS(AA5),100)+2,11),MOD(ABS(AA5),100)),0)+IF(LEN(AB5)&gt;0,IF(MID(AB5,1,1)&lt;&gt;"-",IF(MOD(ABS(AB5),100)&gt;9,MOD(ABS(AB5),100)+2,11),MOD(ABS(AB5),100)),0)+IF(LEN(AC5)&gt;0,IF(MID(AC5,1,1)&lt;&gt;"-",IF(MOD(ABS(AC5),100)&gt;9,MOD(ABS(AC5),100)+2,11),MOD(ABS(AC5),100)),0)+IF(LEN(AD5)&gt;0,IF(MID(AD5,1,1)&lt;&gt;"-",IF(MOD(ABS(AD5),100)&gt;9,MOD(ABS(AD5),100)+2,11),MOD(ABS(AD5),100)),0))</f>
        <v>27</v>
      </c>
      <c r="AQ5" s="106">
        <f>IF(OR(VALUE($AJ5)=0,VALUE($AK5)=0), "0",IF(LEN(Z5)&gt;0,IF(MID(Z5,1,1)&lt;&gt;"-",MOD(Z5,100),IF(MOD(ABS(Z5),100)&gt;9,MOD(ABS(Z5),100)+2,11)),0)+IF(LEN(AA5)&gt;0,IF(MID(AA5,1,1)&lt;&gt;"-",MOD(AA5,100),IF(MOD(ABS(AA5),100)&gt;9,MOD(ABS(AA5),100)+2,11)),0)+IF(LEN(AB5)&gt;0,IF(MID(AB5,1,1)&lt;&gt;"-",MOD(AB5,100),IF(MOD(ABS(AB5),100)&gt;9,MOD(ABS(AB5),100)+2,11)),0)+IF(LEN(AC5)&gt;0,IF(MID(AC5,1,1)&lt;&gt;"-",MOD(AC5,100),IF(MOD(ABS(AC5),100)&gt;9,MOD(ABS(AC5),100)+2,11)),0)+IF(LEN(AD5)&gt;0,IF(MID(AD5,1,1)&lt;&gt;"-",MOD(AD5,100),IF(MOD(ABS(AD5),100)&gt;9,MOD(ABS(AD5),100)+2,11)),0))</f>
        <v>30</v>
      </c>
      <c r="AR5">
        <f t="shared" ref="AR5:AR9" si="2">AP5-AQ5</f>
        <v>-3</v>
      </c>
    </row>
    <row r="6" spans="1:46" x14ac:dyDescent="0.2">
      <c r="A6" s="218">
        <v>113</v>
      </c>
      <c r="B6" s="229">
        <v>2</v>
      </c>
      <c r="C6" s="38" t="str">
        <f>IF(A6&gt;0,IF(VLOOKUP(A6,seznam!$A$2:$C$398,3)&gt;0,VLOOKUP(A6,seznam!$A$2:$C$398,3),"------"),"------")</f>
        <v>Velké Opatovice</v>
      </c>
      <c r="D6" s="180">
        <f>I4</f>
        <v>0</v>
      </c>
      <c r="E6" s="182" t="str">
        <f>H4</f>
        <v>:</v>
      </c>
      <c r="F6" s="186">
        <f>G4</f>
        <v>2</v>
      </c>
      <c r="G6" s="174"/>
      <c r="H6" s="175"/>
      <c r="I6" s="199"/>
      <c r="J6" s="192">
        <f>AE5</f>
        <v>1</v>
      </c>
      <c r="K6" s="182" t="str">
        <f>AF5</f>
        <v>:</v>
      </c>
      <c r="L6" s="186">
        <f>AG5</f>
        <v>2</v>
      </c>
      <c r="M6" s="192">
        <f>AE8</f>
        <v>1</v>
      </c>
      <c r="N6" s="182" t="str">
        <f>AF8</f>
        <v>:</v>
      </c>
      <c r="O6" s="214">
        <f>AG8</f>
        <v>2</v>
      </c>
      <c r="P6" s="180">
        <f>D6+J6+M6</f>
        <v>2</v>
      </c>
      <c r="Q6" s="182" t="s">
        <v>5</v>
      </c>
      <c r="R6" s="186">
        <f>F6+L6+O6</f>
        <v>6</v>
      </c>
      <c r="S6" s="188">
        <f>IF(D6&gt;F6,2,IF(AND(D6&lt;F6,E6=":"),1,0))+IF(J6&gt;L6,2,IF(AND(J6&lt;L6,K6=":"),1,0))+IF(M6&gt;O6,2,IF(AND(M6&lt;O6,N6=":"),1,0))</f>
        <v>3</v>
      </c>
      <c r="T6" s="190">
        <v>4</v>
      </c>
      <c r="U6" s="172"/>
      <c r="V6" s="7">
        <v>3</v>
      </c>
      <c r="W6" s="11" t="str">
        <f>C11</f>
        <v>Všianský Jiří</v>
      </c>
      <c r="X6" s="18" t="s">
        <v>8</v>
      </c>
      <c r="Y6" s="14" t="str">
        <f>C9</f>
        <v>Rouchal Jan</v>
      </c>
      <c r="Z6" s="42" t="s">
        <v>469</v>
      </c>
      <c r="AA6" s="39" t="s">
        <v>469</v>
      </c>
      <c r="AB6" s="39"/>
      <c r="AC6" s="39"/>
      <c r="AD6" s="46"/>
      <c r="AE6" s="25">
        <f t="shared" si="0"/>
        <v>0</v>
      </c>
      <c r="AF6" s="26" t="s">
        <v>5</v>
      </c>
      <c r="AG6" s="27">
        <f t="shared" si="1"/>
        <v>2</v>
      </c>
      <c r="AJ6" s="102">
        <f>IF(ISBLANK(U10), A10,0)</f>
        <v>361</v>
      </c>
      <c r="AK6" s="102">
        <f>IF(ISBLANK(U8), A8,0)</f>
        <v>37</v>
      </c>
      <c r="AP6" s="106">
        <f>IF(OR(VALUE($AJ6)=0,VALUE($AK6)=0), "0",IF(LEN(Z6)&gt;0,IF(MID(Z6,1,1)&lt;&gt;"-",IF(MOD(ABS(Z6),100)&gt;9,MOD(ABS(Z6),100)+2,11),MOD(ABS(Z6),100)),0)+IF(LEN(AA6)&gt;0,IF(MID(AA6,1,1)&lt;&gt;"-",IF(MOD(ABS(AA6),100)&gt;9,MOD(ABS(AA6),100)+2,11),MOD(ABS(AA6),100)),0)+IF(LEN(AB6)&gt;0,IF(MID(AB6,1,1)&lt;&gt;"-",IF(MOD(ABS(AB6),100)&gt;9,MOD(ABS(AB6),100)+2,11),MOD(ABS(AB6),100)),0)+IF(LEN(AC6)&gt;0,IF(MID(AC6,1,1)&lt;&gt;"-",IF(MOD(ABS(AC6),100)&gt;9,MOD(ABS(AC6),100)+2,11),MOD(ABS(AC6),100)),0)+IF(LEN(AD6)&gt;0,IF(MID(AD6,1,1)&lt;&gt;"-",IF(MOD(ABS(AD6),100)&gt;9,MOD(ABS(AD6),100)+2,11),MOD(ABS(AD6),100)),0))</f>
        <v>16</v>
      </c>
      <c r="AQ6" s="106">
        <f t="shared" ref="AQ6:AQ9" si="3">IF(OR(VALUE($AJ6)=0,VALUE($AK6)=0), "0",IF(LEN(Z6)&gt;0,IF(MID(Z6,1,1)&lt;&gt;"-",MOD(Z6,100),IF(MOD(ABS(Z6),100)&gt;9,MOD(ABS(Z6),100)+2,11)),0)+IF(LEN(AA6)&gt;0,IF(MID(AA6,1,1)&lt;&gt;"-",MOD(AA6,100),IF(MOD(ABS(AA6),100)&gt;9,MOD(ABS(AA6),100)+2,11)),0)+IF(LEN(AB6)&gt;0,IF(MID(AB6,1,1)&lt;&gt;"-",MOD(AB6,100),IF(MOD(ABS(AB6),100)&gt;9,MOD(ABS(AB6),100)+2,11)),0)+IF(LEN(AC6)&gt;0,IF(MID(AC6,1,1)&lt;&gt;"-",MOD(AC6,100),IF(MOD(ABS(AC6),100)&gt;9,MOD(ABS(AC6),100)+2,11)),0)+IF(LEN(AD6)&gt;0,IF(MID(AD6,1,1)&lt;&gt;"-",MOD(AD6,100),IF(MOD(ABS(AD6),100)&gt;9,MOD(ABS(AD6),100)+2,11)),0))</f>
        <v>22</v>
      </c>
      <c r="AR6">
        <f t="shared" si="2"/>
        <v>-6</v>
      </c>
      <c r="AS6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-15</v>
      </c>
      <c r="AT6" t="str">
        <f>IF($A6&gt;0,IF(VLOOKUP($A6,seznam!$A$2:$C$398,2)&gt;0,VLOOKUP($A6,seznam!$A$2:$C$398,2),"------"),"------")</f>
        <v>Veselý Ivo</v>
      </c>
    </row>
    <row r="7" spans="1:46" x14ac:dyDescent="0.2">
      <c r="A7" s="218"/>
      <c r="B7" s="205"/>
      <c r="C7" s="35" t="str">
        <f>IF(A6&gt;0,IF(VLOOKUP(A6,seznam!$A$2:$C$398,2)&gt;0,VLOOKUP(A6,seznam!$A$2:$C$398,2),"------"),"------")</f>
        <v>Veselý Ivo</v>
      </c>
      <c r="D7" s="207"/>
      <c r="E7" s="204"/>
      <c r="F7" s="205"/>
      <c r="G7" s="200"/>
      <c r="H7" s="201"/>
      <c r="I7" s="202"/>
      <c r="J7" s="203"/>
      <c r="K7" s="204"/>
      <c r="L7" s="205"/>
      <c r="M7" s="203"/>
      <c r="N7" s="204"/>
      <c r="O7" s="210"/>
      <c r="P7" s="194"/>
      <c r="Q7" s="195"/>
      <c r="R7" s="196"/>
      <c r="S7" s="197"/>
      <c r="T7" s="235"/>
      <c r="U7" s="172"/>
      <c r="V7" s="7">
        <v>4</v>
      </c>
      <c r="W7" s="11" t="str">
        <f>C5</f>
        <v>Lužný Jiří</v>
      </c>
      <c r="X7" s="17" t="s">
        <v>8</v>
      </c>
      <c r="Y7" s="14" t="str">
        <f>C7</f>
        <v>Veselý Ivo</v>
      </c>
      <c r="Z7" s="42" t="s">
        <v>458</v>
      </c>
      <c r="AA7" s="39" t="s">
        <v>461</v>
      </c>
      <c r="AB7" s="39"/>
      <c r="AC7" s="39"/>
      <c r="AD7" s="46"/>
      <c r="AE7" s="25">
        <f t="shared" si="0"/>
        <v>2</v>
      </c>
      <c r="AF7" s="26" t="s">
        <v>5</v>
      </c>
      <c r="AG7" s="27">
        <f t="shared" si="1"/>
        <v>0</v>
      </c>
      <c r="AJ7" s="102">
        <f>IF(ISBLANK(U4), A4,0)</f>
        <v>16</v>
      </c>
      <c r="AK7" s="102">
        <f>IF(ISBLANK(U6), A6,0)</f>
        <v>113</v>
      </c>
      <c r="AP7" s="106">
        <f t="shared" ref="AP7:AP9" si="4">IF(OR(VALUE($AJ7)=0,VALUE($AK7)=0), "0",IF(LEN(Z7)&gt;0,IF(MID(Z7,1,1)&lt;&gt;"-",IF(MOD(ABS(Z7),100)&gt;9,MOD(ABS(Z7),100)+2,11),MOD(ABS(Z7),100)),0)+IF(LEN(AA7)&gt;0,IF(MID(AA7,1,1)&lt;&gt;"-",IF(MOD(ABS(AA7),100)&gt;9,MOD(ABS(AA7),100)+2,11),MOD(ABS(AA7),100)),0)+IF(LEN(AB7)&gt;0,IF(MID(AB7,1,1)&lt;&gt;"-",IF(MOD(ABS(AB7),100)&gt;9,MOD(ABS(AB7),100)+2,11),MOD(ABS(AB7),100)),0)+IF(LEN(AC7)&gt;0,IF(MID(AC7,1,1)&lt;&gt;"-",IF(MOD(ABS(AC7),100)&gt;9,MOD(ABS(AC7),100)+2,11),MOD(ABS(AC7),100)),0)+IF(LEN(AD7)&gt;0,IF(MID(AD7,1,1)&lt;&gt;"-",IF(MOD(ABS(AD7),100)&gt;9,MOD(ABS(AD7),100)+2,11),MOD(ABS(AD7),100)),0))</f>
        <v>22</v>
      </c>
      <c r="AQ7" s="106">
        <f t="shared" si="3"/>
        <v>15</v>
      </c>
      <c r="AR7">
        <f t="shared" si="2"/>
        <v>7</v>
      </c>
    </row>
    <row r="8" spans="1:46" x14ac:dyDescent="0.2">
      <c r="A8" s="218">
        <v>37</v>
      </c>
      <c r="B8" s="229">
        <v>3</v>
      </c>
      <c r="C8" s="38" t="str">
        <f>IF(A8&gt;0,IF(VLOOKUP(A8,seznam!$A$2:$C$398,3)&gt;0,VLOOKUP(A8,seznam!$A$2:$C$398,3),"------"),"------")</f>
        <v>KST Kunštát</v>
      </c>
      <c r="D8" s="180">
        <f>L4</f>
        <v>1</v>
      </c>
      <c r="E8" s="182" t="str">
        <f>K4</f>
        <v>:</v>
      </c>
      <c r="F8" s="186">
        <f>J4</f>
        <v>2</v>
      </c>
      <c r="G8" s="192">
        <f>L6</f>
        <v>2</v>
      </c>
      <c r="H8" s="182" t="str">
        <f>K6</f>
        <v>:</v>
      </c>
      <c r="I8" s="186">
        <f>J6</f>
        <v>1</v>
      </c>
      <c r="J8" s="174"/>
      <c r="K8" s="175"/>
      <c r="L8" s="199"/>
      <c r="M8" s="192">
        <f>AG6</f>
        <v>2</v>
      </c>
      <c r="N8" s="182" t="str">
        <f>AF6</f>
        <v>:</v>
      </c>
      <c r="O8" s="214">
        <f>AE6</f>
        <v>0</v>
      </c>
      <c r="P8" s="180">
        <f>D8+G8+M8</f>
        <v>5</v>
      </c>
      <c r="Q8" s="182" t="s">
        <v>5</v>
      </c>
      <c r="R8" s="186">
        <f>F8+I8+O8</f>
        <v>3</v>
      </c>
      <c r="S8" s="188">
        <f>IF(D8&gt;F8,2,IF(AND(D8&lt;F8,E8=":"),1,0))+IF(G8&gt;I8,2,IF(AND(G8&lt;I8,H8=":"),1,0))+IF(M8&gt;O8,2,IF(AND(M8&lt;O8,N8=":"),1,0))</f>
        <v>5</v>
      </c>
      <c r="T8" s="190">
        <v>2</v>
      </c>
      <c r="U8" s="172"/>
      <c r="V8" s="7">
        <v>5</v>
      </c>
      <c r="W8" s="11" t="str">
        <f>C7</f>
        <v>Veselý Ivo</v>
      </c>
      <c r="X8" s="17" t="s">
        <v>8</v>
      </c>
      <c r="Y8" s="14" t="str">
        <f>C11</f>
        <v>Všianský Jiří</v>
      </c>
      <c r="Z8" s="42" t="s">
        <v>467</v>
      </c>
      <c r="AA8" s="39" t="s">
        <v>463</v>
      </c>
      <c r="AB8" s="39" t="s">
        <v>471</v>
      </c>
      <c r="AC8" s="39"/>
      <c r="AD8" s="46"/>
      <c r="AE8" s="25">
        <f t="shared" si="0"/>
        <v>1</v>
      </c>
      <c r="AF8" s="26" t="s">
        <v>5</v>
      </c>
      <c r="AG8" s="27">
        <f t="shared" si="1"/>
        <v>2</v>
      </c>
      <c r="AJ8" s="102">
        <f>IF(ISBLANK(U6), A6,0)</f>
        <v>113</v>
      </c>
      <c r="AK8" s="102">
        <f>IF(ISBLANK(U10), A10,0)</f>
        <v>361</v>
      </c>
      <c r="AP8" s="106">
        <f t="shared" si="4"/>
        <v>25</v>
      </c>
      <c r="AQ8" s="106">
        <f t="shared" si="3"/>
        <v>30</v>
      </c>
      <c r="AR8">
        <f t="shared" si="2"/>
        <v>-5</v>
      </c>
      <c r="AS8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6</v>
      </c>
      <c r="AT8" t="str">
        <f>IF($A8&gt;0,IF(VLOOKUP($A8,seznam!$A$2:$C$398,2)&gt;0,VLOOKUP($A8,seznam!$A$2:$C$398,2),"------"),"------")</f>
        <v>Rouchal Jan</v>
      </c>
    </row>
    <row r="9" spans="1:46" ht="13.5" thickBot="1" x14ac:dyDescent="0.25">
      <c r="A9" s="218"/>
      <c r="B9" s="205"/>
      <c r="C9" s="35" t="str">
        <f>IF(A8&gt;0,IF(VLOOKUP(A8,seznam!$A$2:$C$398,2)&gt;0,VLOOKUP(A8,seznam!$A$2:$C$398,2),"------"),"------")</f>
        <v>Rouchal Jan</v>
      </c>
      <c r="D9" s="207"/>
      <c r="E9" s="204"/>
      <c r="F9" s="205"/>
      <c r="G9" s="203"/>
      <c r="H9" s="204"/>
      <c r="I9" s="205"/>
      <c r="J9" s="200"/>
      <c r="K9" s="201"/>
      <c r="L9" s="202"/>
      <c r="M9" s="203"/>
      <c r="N9" s="204"/>
      <c r="O9" s="210"/>
      <c r="P9" s="207"/>
      <c r="Q9" s="204"/>
      <c r="R9" s="205"/>
      <c r="S9" s="197"/>
      <c r="T9" s="235"/>
      <c r="U9" s="172"/>
      <c r="V9" s="8">
        <v>6</v>
      </c>
      <c r="W9" s="12" t="str">
        <f>C9</f>
        <v>Rouchal Jan</v>
      </c>
      <c r="X9" s="19" t="s">
        <v>8</v>
      </c>
      <c r="Y9" s="15" t="str">
        <f>C5</f>
        <v>Lužný Jiří</v>
      </c>
      <c r="Z9" s="43" t="s">
        <v>469</v>
      </c>
      <c r="AA9" s="44" t="s">
        <v>463</v>
      </c>
      <c r="AB9" s="44" t="s">
        <v>469</v>
      </c>
      <c r="AC9" s="44"/>
      <c r="AD9" s="47"/>
      <c r="AE9" s="28">
        <f t="shared" si="0"/>
        <v>1</v>
      </c>
      <c r="AF9" s="29" t="s">
        <v>5</v>
      </c>
      <c r="AG9" s="30">
        <f t="shared" si="1"/>
        <v>2</v>
      </c>
      <c r="AJ9" s="102">
        <f>IF(ISBLANK(U8), A8,0)</f>
        <v>37</v>
      </c>
      <c r="AK9" s="102">
        <f>IF(ISBLANK(U4), A4,0)</f>
        <v>16</v>
      </c>
      <c r="AP9" s="106">
        <f t="shared" si="4"/>
        <v>27</v>
      </c>
      <c r="AQ9" s="106">
        <f t="shared" si="3"/>
        <v>30</v>
      </c>
      <c r="AR9">
        <f t="shared" si="2"/>
        <v>-3</v>
      </c>
    </row>
    <row r="10" spans="1:46" x14ac:dyDescent="0.2">
      <c r="A10" s="218">
        <v>361</v>
      </c>
      <c r="B10" s="229">
        <v>4</v>
      </c>
      <c r="C10" s="38" t="str">
        <f>IF(A10&gt;0,IF(VLOOKUP(A10,seznam!$A$2:$C$398,3)&gt;0,VLOOKUP(A10,seznam!$A$2:$C$398,3),"------"),"------")</f>
        <v>Jestřábi Svitávka</v>
      </c>
      <c r="D10" s="180">
        <f>O4</f>
        <v>0</v>
      </c>
      <c r="E10" s="182" t="str">
        <f>N4</f>
        <v>:</v>
      </c>
      <c r="F10" s="186">
        <f>M4</f>
        <v>2</v>
      </c>
      <c r="G10" s="192">
        <f>O6</f>
        <v>2</v>
      </c>
      <c r="H10" s="182" t="str">
        <f>N6</f>
        <v>:</v>
      </c>
      <c r="I10" s="186">
        <f>M6</f>
        <v>1</v>
      </c>
      <c r="J10" s="192">
        <f>O8</f>
        <v>0</v>
      </c>
      <c r="K10" s="182" t="str">
        <f>N8</f>
        <v>:</v>
      </c>
      <c r="L10" s="186">
        <f>M8</f>
        <v>2</v>
      </c>
      <c r="M10" s="174"/>
      <c r="N10" s="175"/>
      <c r="O10" s="176"/>
      <c r="P10" s="180">
        <f>D10+G10+J10</f>
        <v>2</v>
      </c>
      <c r="Q10" s="182" t="s">
        <v>5</v>
      </c>
      <c r="R10" s="186">
        <f>F10+I10+L10</f>
        <v>5</v>
      </c>
      <c r="S10" s="188">
        <f>IF(D10&gt;F10,2,IF(AND(D10&lt;F10,E10=":"),1,0))+IF(G10&gt;I10,2,IF(AND(G10&lt;I10,H10=":"),1,0))+IF(J10&gt;L10,2,IF(AND(J10&lt;L10,K10=":"),1,0))</f>
        <v>4</v>
      </c>
      <c r="T10" s="190">
        <v>3</v>
      </c>
      <c r="U10" s="173"/>
      <c r="AS10">
        <f ca="1">IF($AJ4=INDIRECT(ADDRESS(ROW(),1)),$AR4,0)+IF($AJ5=INDIRECT(ADDRESS(ROW(),1)),$AR5,0)+IF($AJ6=INDIRECT(ADDRESS(ROW(),1)),$AR6,0)+IF($AJ7=INDIRECT(ADDRESS(ROW(),1)),$AR7,0)+IF($AJ8=INDIRECT(ADDRESS(ROW(),1)),$AR8,0)+IF($AJ9=INDIRECT(ADDRESS(ROW(),1)),$AR9,0)+IF($AK4=INDIRECT(ADDRESS(ROW(),1)),-$AR4,0)+IF($AK5=INDIRECT(ADDRESS(ROW(),1)),-$AR5,0)+IF($AK6=INDIRECT(ADDRESS(ROW(),1)),-$AR6,0)+IF($AK7=INDIRECT(ADDRESS(ROW(),1)),-$AR7,0)+IF($AK8=INDIRECT(ADDRESS(ROW(),1)),-$AR8,0)+IF($AK9=INDIRECT(ADDRESS(ROW(),1)),-$AR9,0)</f>
        <v>-10</v>
      </c>
      <c r="AT10" t="str">
        <f>IF($A10&gt;0,IF(VLOOKUP($A10,seznam!$A$2:$C$398,2)&gt;0,VLOOKUP($A10,seznam!$A$2:$C$398,2),"------"),"------")</f>
        <v>Všianský Jiří</v>
      </c>
    </row>
    <row r="11" spans="1:46" ht="13.5" thickBot="1" x14ac:dyDescent="0.25">
      <c r="A11" s="219"/>
      <c r="B11" s="187"/>
      <c r="C11" s="36" t="str">
        <f>IF(A10&gt;0,IF(VLOOKUP(A10,seznam!$A$2:$C$398,2)&gt;0,VLOOKUP(A10,seznam!$A$2:$C$398,2),"------"),"------")</f>
        <v>Všianský Jiří</v>
      </c>
      <c r="D11" s="181"/>
      <c r="E11" s="183"/>
      <c r="F11" s="187"/>
      <c r="G11" s="193"/>
      <c r="H11" s="183"/>
      <c r="I11" s="187"/>
      <c r="J11" s="193"/>
      <c r="K11" s="183"/>
      <c r="L11" s="187"/>
      <c r="M11" s="177"/>
      <c r="N11" s="178"/>
      <c r="O11" s="179"/>
      <c r="P11" s="181"/>
      <c r="Q11" s="183"/>
      <c r="R11" s="187"/>
      <c r="S11" s="189"/>
      <c r="T11" s="236"/>
      <c r="U11" s="173"/>
    </row>
    <row r="12" spans="1:46" ht="13.5" thickBot="1" x14ac:dyDescent="0.25"/>
    <row r="13" spans="1:46" ht="13.5" thickBot="1" x14ac:dyDescent="0.25">
      <c r="A13" s="86"/>
      <c r="B13" s="163" t="s">
        <v>9</v>
      </c>
      <c r="C13" s="164"/>
      <c r="D13" s="165">
        <v>1</v>
      </c>
      <c r="E13" s="166"/>
      <c r="F13" s="167"/>
      <c r="G13" s="168">
        <v>2</v>
      </c>
      <c r="H13" s="166"/>
      <c r="I13" s="167"/>
      <c r="J13" s="168">
        <v>3</v>
      </c>
      <c r="K13" s="166"/>
      <c r="L13" s="167"/>
      <c r="M13" s="168">
        <v>4</v>
      </c>
      <c r="N13" s="166"/>
      <c r="O13" s="169"/>
      <c r="P13" s="165" t="s">
        <v>2</v>
      </c>
      <c r="Q13" s="170"/>
      <c r="R13" s="171"/>
      <c r="S13" s="5" t="s">
        <v>3</v>
      </c>
      <c r="T13" s="4" t="s">
        <v>4</v>
      </c>
    </row>
    <row r="14" spans="1:46" x14ac:dyDescent="0.2">
      <c r="A14" s="224">
        <v>22</v>
      </c>
      <c r="B14" s="225"/>
      <c r="C14" s="37" t="str">
        <f>IF(A14&gt;0,IF(VLOOKUP(A14,seznam!$A$2:$C$398,3)&gt;0,VLOOKUP(A14,seznam!$A$2:$C$398,3),"------"),"------")</f>
        <v>Velké Opatovice</v>
      </c>
      <c r="D14" s="226"/>
      <c r="E14" s="227"/>
      <c r="F14" s="228"/>
      <c r="G14" s="221">
        <f>AE17</f>
        <v>2</v>
      </c>
      <c r="H14" s="222" t="str">
        <f>AF17</f>
        <v>:</v>
      </c>
      <c r="I14" s="223">
        <f>AG17</f>
        <v>0</v>
      </c>
      <c r="J14" s="221">
        <f>AG19</f>
        <v>2</v>
      </c>
      <c r="K14" s="222" t="str">
        <f>AF19</f>
        <v>:</v>
      </c>
      <c r="L14" s="223">
        <f>AE19</f>
        <v>0</v>
      </c>
      <c r="M14" s="221">
        <f>AE14</f>
        <v>2</v>
      </c>
      <c r="N14" s="222" t="str">
        <f>AF14</f>
        <v>:</v>
      </c>
      <c r="O14" s="209">
        <f>AG14</f>
        <v>0</v>
      </c>
      <c r="P14" s="206">
        <f>G14+J14+M14</f>
        <v>6</v>
      </c>
      <c r="Q14" s="222" t="s">
        <v>5</v>
      </c>
      <c r="R14" s="223">
        <f>I14+L14+O14</f>
        <v>0</v>
      </c>
      <c r="S14" s="208">
        <f>IF(G14&gt;I14,2,IF(AND(G14&lt;I14,H14=":"),1,0))+IF(J14&gt;L14,2,IF(AND(J14&lt;L14,K14=":"),1,0))+IF(M14&gt;O14,2,IF(AND(M14&lt;O14,N14=":"),1,0))</f>
        <v>6</v>
      </c>
      <c r="T14" s="211">
        <v>1</v>
      </c>
      <c r="U14" s="172"/>
      <c r="V14" s="6">
        <v>1</v>
      </c>
      <c r="W14" s="10" t="str">
        <f>C15</f>
        <v>Vykydal Lubomír</v>
      </c>
      <c r="X14" s="16" t="s">
        <v>8</v>
      </c>
      <c r="Y14" s="13" t="str">
        <f>C21</f>
        <v>Mencler Jan</v>
      </c>
      <c r="Z14" s="40" t="s">
        <v>464</v>
      </c>
      <c r="AA14" s="41" t="s">
        <v>464</v>
      </c>
      <c r="AB14" s="41"/>
      <c r="AC14" s="41"/>
      <c r="AD14" s="45"/>
      <c r="AE14" s="22">
        <f t="shared" ref="AE14:AE19" si="5">IF(OR(VALUE($AJ14)=0,VALUE($AK14)=0), "0",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)</f>
        <v>2</v>
      </c>
      <c r="AF14" s="23" t="s">
        <v>5</v>
      </c>
      <c r="AG14" s="24">
        <f t="shared" ref="AG14:AG19" si="6">IF(OR(VALUE($AJ14)=0,VALUE($AK14)=0), "0",IF(AND(LEN(Z14)&gt;0,MID(Z14,1,1)="-"),"1","0")+IF(AND(LEN(AA14)&gt;0,MID(AA14,1,1)="-"),"1","0")+IF(AND(LEN(AB14)&gt;0,MID(AB14,1,1)="-"),"1","0")+IF(AND(LEN(AC14)&gt;0,MID(AC14,1,1)="-"),"1","0")+IF(AND(LEN(AD14)&gt;0,MID(AD14,1,1)="-"),"1","0"))</f>
        <v>0</v>
      </c>
      <c r="AJ14" s="102">
        <f>IF(ISBLANK(U14), A14,0)</f>
        <v>22</v>
      </c>
      <c r="AK14" s="102">
        <f>IF(ISBLANK(U20), A20,0)</f>
        <v>240</v>
      </c>
      <c r="AP14" s="106">
        <f>IF(OR(VALUE($AJ14)=0,VALUE($AK14)=0), "0",IF(LEN(Z14)&gt;0,IF(MID(Z14,1,1)&lt;&gt;"-",IF(MOD(ABS(Z14),100)&gt;9,MOD(ABS(Z14),100)+2,11),MOD(ABS(Z14),100)),0)+IF(LEN(AA14)&gt;0,IF(MID(AA14,1,1)&lt;&gt;"-",IF(MOD(ABS(AA14),100)&gt;9,MOD(ABS(AA14),100)+2,11),MOD(ABS(AA14),100)),0)+IF(LEN(AB14)&gt;0,IF(MID(AB14,1,1)&lt;&gt;"-",IF(MOD(ABS(AB14),100)&gt;9,MOD(ABS(AB14),100)+2,11),MOD(ABS(AB14),100)),0)+IF(LEN(AC14)&gt;0,IF(MID(AC14,1,1)&lt;&gt;"-",IF(MOD(ABS(AC14),100)&gt;9,MOD(ABS(AC14),100)+2,11),MOD(ABS(AC14),100)),0)+IF(LEN(AD14)&gt;0,IF(MID(AD14,1,1)&lt;&gt;"-",IF(MOD(ABS(AD14),100)&gt;9,MOD(ABS(AD14),100)+2,11),MOD(ABS(AD14),100)),0))</f>
        <v>22</v>
      </c>
      <c r="AQ14" s="106">
        <f>IF(OR(VALUE($AJ14)=0,VALUE($AK14)=0), "0",IF(LEN(Z14)&gt;0,IF(MID(Z14,1,1)&lt;&gt;"-",MOD(Z14,100),IF(MOD(ABS(Z14),100)&gt;9,MOD(ABS(Z14),100)+2,11)),0)+IF(LEN(AA14)&gt;0,IF(MID(AA14,1,1)&lt;&gt;"-",MOD(AA14,100),IF(MOD(ABS(AA14),100)&gt;9,MOD(ABS(AA14),100)+2,11)),0)+IF(LEN(AB14)&gt;0,IF(MID(AB14,1,1)&lt;&gt;"-",MOD(AB14,100),IF(MOD(ABS(AB14),100)&gt;9,MOD(ABS(AB14),100)+2,11)),0)+IF(LEN(AC14)&gt;0,IF(MID(AC14,1,1)&lt;&gt;"-",MOD(AC14,100),IF(MOD(ABS(AC14),100)&gt;9,MOD(ABS(AC14),100)+2,11)),0)+IF(LEN(AD14)&gt;0,IF(MID(AD14,1,1)&lt;&gt;"-",MOD(AD14,100),IF(MOD(ABS(AD14),100)&gt;9,MOD(ABS(AD14),100)+2,11)),0))</f>
        <v>6</v>
      </c>
      <c r="AR14">
        <f>AP14-AQ14</f>
        <v>16</v>
      </c>
      <c r="AS14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34</v>
      </c>
      <c r="AT14" t="str">
        <f>IF($A14&gt;0,IF(VLOOKUP($A14,seznam!$A$2:$C$398,2)&gt;0,VLOOKUP($A14,seznam!$A$2:$C$398,2),"------"),"------")</f>
        <v>Vykydal Lubomír</v>
      </c>
    </row>
    <row r="15" spans="1:46" x14ac:dyDescent="0.2">
      <c r="A15" s="218"/>
      <c r="B15" s="213"/>
      <c r="C15" s="85" t="str">
        <f>IF(A14&gt;0,IF(VLOOKUP(A14,seznam!$A$2:$C$398,2)&gt;0,VLOOKUP(A14,seznam!$A$2:$C$398,2),"------"),"------")</f>
        <v>Vykydal Lubomír</v>
      </c>
      <c r="D15" s="201"/>
      <c r="E15" s="201"/>
      <c r="F15" s="202"/>
      <c r="G15" s="203"/>
      <c r="H15" s="204"/>
      <c r="I15" s="205"/>
      <c r="J15" s="203"/>
      <c r="K15" s="204"/>
      <c r="L15" s="205"/>
      <c r="M15" s="203"/>
      <c r="N15" s="204"/>
      <c r="O15" s="210"/>
      <c r="P15" s="207"/>
      <c r="Q15" s="204"/>
      <c r="R15" s="205"/>
      <c r="S15" s="197"/>
      <c r="T15" s="198"/>
      <c r="U15" s="172"/>
      <c r="V15" s="7">
        <v>2</v>
      </c>
      <c r="W15" s="11" t="str">
        <f>C17</f>
        <v>Palbuchta Kryštof</v>
      </c>
      <c r="X15" s="17" t="s">
        <v>8</v>
      </c>
      <c r="Y15" s="14" t="str">
        <f>C19</f>
        <v>Pokorný Martin</v>
      </c>
      <c r="Z15" s="42" t="s">
        <v>473</v>
      </c>
      <c r="AA15" s="39" t="s">
        <v>473</v>
      </c>
      <c r="AB15" s="39"/>
      <c r="AC15" s="39"/>
      <c r="AD15" s="46"/>
      <c r="AE15" s="25">
        <f t="shared" si="5"/>
        <v>0</v>
      </c>
      <c r="AF15" s="26" t="s">
        <v>5</v>
      </c>
      <c r="AG15" s="27">
        <f t="shared" si="6"/>
        <v>2</v>
      </c>
      <c r="AJ15" s="102">
        <f>IF(ISBLANK(U16), A16,0)</f>
        <v>162</v>
      </c>
      <c r="AK15" s="102">
        <f>IF(ISBLANK(U18), A18,0)</f>
        <v>61</v>
      </c>
      <c r="AP15" s="106">
        <f>IF(OR(VALUE($AJ15)=0,VALUE($AK15)=0), "0",IF(LEN(Z15)&gt;0,IF(MID(Z15,1,1)&lt;&gt;"-",IF(MOD(ABS(Z15),100)&gt;9,MOD(ABS(Z15),100)+2,11),MOD(ABS(Z15),100)),0)+IF(LEN(AA15)&gt;0,IF(MID(AA15,1,1)&lt;&gt;"-",IF(MOD(ABS(AA15),100)&gt;9,MOD(ABS(AA15),100)+2,11),MOD(ABS(AA15),100)),0)+IF(LEN(AB15)&gt;0,IF(MID(AB15,1,1)&lt;&gt;"-",IF(MOD(ABS(AB15),100)&gt;9,MOD(ABS(AB15),100)+2,11),MOD(ABS(AB15),100)),0)+IF(LEN(AC15)&gt;0,IF(MID(AC15,1,1)&lt;&gt;"-",IF(MOD(ABS(AC15),100)&gt;9,MOD(ABS(AC15),100)+2,11),MOD(ABS(AC15),100)),0)+IF(LEN(AD15)&gt;0,IF(MID(AD15,1,1)&lt;&gt;"-",IF(MOD(ABS(AD15),100)&gt;9,MOD(ABS(AD15),100)+2,11),MOD(ABS(AD15),100)),0))</f>
        <v>14</v>
      </c>
      <c r="AQ15" s="106">
        <f>IF(OR(VALUE($AJ15)=0,VALUE($AK15)=0), "0",IF(LEN(Z15)&gt;0,IF(MID(Z15,1,1)&lt;&gt;"-",MOD(Z15,100),IF(MOD(ABS(Z15),100)&gt;9,MOD(ABS(Z15),100)+2,11)),0)+IF(LEN(AA15)&gt;0,IF(MID(AA15,1,1)&lt;&gt;"-",MOD(AA15,100),IF(MOD(ABS(AA15),100)&gt;9,MOD(ABS(AA15),100)+2,11)),0)+IF(LEN(AB15)&gt;0,IF(MID(AB15,1,1)&lt;&gt;"-",MOD(AB15,100),IF(MOD(ABS(AB15),100)&gt;9,MOD(ABS(AB15),100)+2,11)),0)+IF(LEN(AC15)&gt;0,IF(MID(AC15,1,1)&lt;&gt;"-",MOD(AC15,100),IF(MOD(ABS(AC15),100)&gt;9,MOD(ABS(AC15),100)+2,11)),0)+IF(LEN(AD15)&gt;0,IF(MID(AD15,1,1)&lt;&gt;"-",MOD(AD15,100),IF(MOD(ABS(AD15),100)&gt;9,MOD(ABS(AD15),100)+2,11)),0))</f>
        <v>22</v>
      </c>
      <c r="AR15">
        <f t="shared" ref="AR15:AR19" si="7">AP15-AQ15</f>
        <v>-8</v>
      </c>
    </row>
    <row r="16" spans="1:46" x14ac:dyDescent="0.2">
      <c r="A16" s="218">
        <v>162</v>
      </c>
      <c r="B16" s="212"/>
      <c r="C16" s="38" t="str">
        <f>IF(A16&gt;0,IF(VLOOKUP(A16,seznam!$A$2:$C$398,3)&gt;0,VLOOKUP(A16,seznam!$A$2:$C$398,3),"------"),"------")</f>
        <v>TJ Sokol Vanovice</v>
      </c>
      <c r="D16" s="182">
        <f>I14</f>
        <v>0</v>
      </c>
      <c r="E16" s="182" t="str">
        <f>H14</f>
        <v>:</v>
      </c>
      <c r="F16" s="186">
        <f>G14</f>
        <v>2</v>
      </c>
      <c r="G16" s="174"/>
      <c r="H16" s="175"/>
      <c r="I16" s="199"/>
      <c r="J16" s="192">
        <f>AE15</f>
        <v>0</v>
      </c>
      <c r="K16" s="182" t="str">
        <f>AF15</f>
        <v>:</v>
      </c>
      <c r="L16" s="186">
        <f>AG15</f>
        <v>2</v>
      </c>
      <c r="M16" s="192">
        <f>AE18</f>
        <v>2</v>
      </c>
      <c r="N16" s="182" t="str">
        <f>AF18</f>
        <v>:</v>
      </c>
      <c r="O16" s="214">
        <f>AG18</f>
        <v>0</v>
      </c>
      <c r="P16" s="180">
        <f>D16+J16+M16</f>
        <v>2</v>
      </c>
      <c r="Q16" s="182" t="s">
        <v>5</v>
      </c>
      <c r="R16" s="186">
        <f>F16+L16+O16</f>
        <v>4</v>
      </c>
      <c r="S16" s="188">
        <f>IF(D16&gt;F16,2,IF(AND(D16&lt;F16,E16=":"),1,0))+IF(J16&gt;L16,2,IF(AND(J16&lt;L16,K16=":"),1,0))+IF(M16&gt;O16,2,IF(AND(M16&lt;O16,N16=":"),1,0))</f>
        <v>4</v>
      </c>
      <c r="T16" s="190">
        <v>3</v>
      </c>
      <c r="U16" s="172"/>
      <c r="V16" s="7">
        <v>3</v>
      </c>
      <c r="W16" s="11" t="str">
        <f>C21</f>
        <v>Mencler Jan</v>
      </c>
      <c r="X16" s="18" t="s">
        <v>8</v>
      </c>
      <c r="Y16" s="14" t="str">
        <f>C19</f>
        <v>Pokorný Martin</v>
      </c>
      <c r="Z16" s="42" t="s">
        <v>467</v>
      </c>
      <c r="AA16" s="39" t="s">
        <v>463</v>
      </c>
      <c r="AB16" s="39" t="s">
        <v>468</v>
      </c>
      <c r="AC16" s="39"/>
      <c r="AD16" s="46"/>
      <c r="AE16" s="25">
        <f t="shared" si="5"/>
        <v>1</v>
      </c>
      <c r="AF16" s="26" t="s">
        <v>5</v>
      </c>
      <c r="AG16" s="27">
        <f t="shared" si="6"/>
        <v>2</v>
      </c>
      <c r="AJ16" s="102">
        <f>IF(ISBLANK(U20), A20,0)</f>
        <v>240</v>
      </c>
      <c r="AK16" s="102">
        <f>IF(ISBLANK(U18), A18,0)</f>
        <v>61</v>
      </c>
      <c r="AP16" s="106">
        <f>IF(OR(VALUE($AJ16)=0,VALUE($AK16)=0), "0",IF(LEN(Z16)&gt;0,IF(MID(Z16,1,1)&lt;&gt;"-",IF(MOD(ABS(Z16),100)&gt;9,MOD(ABS(Z16),100)+2,11),MOD(ABS(Z16),100)),0)+IF(LEN(AA16)&gt;0,IF(MID(AA16,1,1)&lt;&gt;"-",IF(MOD(ABS(AA16),100)&gt;9,MOD(ABS(AA16),100)+2,11),MOD(ABS(AA16),100)),0)+IF(LEN(AB16)&gt;0,IF(MID(AB16,1,1)&lt;&gt;"-",IF(MOD(ABS(AB16),100)&gt;9,MOD(ABS(AB16),100)+2,11),MOD(ABS(AB16),100)),0)+IF(LEN(AC16)&gt;0,IF(MID(AC16,1,1)&lt;&gt;"-",IF(MOD(ABS(AC16),100)&gt;9,MOD(ABS(AC16),100)+2,11),MOD(ABS(AC16),100)),0)+IF(LEN(AD16)&gt;0,IF(MID(AD16,1,1)&lt;&gt;"-",IF(MOD(ABS(AD16),100)&gt;9,MOD(ABS(AD16),100)+2,11),MOD(ABS(AD16),100)),0))</f>
        <v>26</v>
      </c>
      <c r="AQ16" s="106">
        <f t="shared" ref="AQ16:AQ19" si="8">IF(OR(VALUE($AJ16)=0,VALUE($AK16)=0), "0",IF(LEN(Z16)&gt;0,IF(MID(Z16,1,1)&lt;&gt;"-",MOD(Z16,100),IF(MOD(ABS(Z16),100)&gt;9,MOD(ABS(Z16),100)+2,11)),0)+IF(LEN(AA16)&gt;0,IF(MID(AA16,1,1)&lt;&gt;"-",MOD(AA16,100),IF(MOD(ABS(AA16),100)&gt;9,MOD(ABS(AA16),100)+2,11)),0)+IF(LEN(AB16)&gt;0,IF(MID(AB16,1,1)&lt;&gt;"-",MOD(AB16,100),IF(MOD(ABS(AB16),100)&gt;9,MOD(ABS(AB16),100)+2,11)),0)+IF(LEN(AC16)&gt;0,IF(MID(AC16,1,1)&lt;&gt;"-",MOD(AC16,100),IF(MOD(ABS(AC16),100)&gt;9,MOD(ABS(AC16),100)+2,11)),0)+IF(LEN(AD16)&gt;0,IF(MID(AD16,1,1)&lt;&gt;"-",MOD(AD16,100),IF(MOD(ABS(AD16),100)&gt;9,MOD(ABS(AD16),100)+2,11)),0))</f>
        <v>31</v>
      </c>
      <c r="AR16">
        <f t="shared" si="7"/>
        <v>-5</v>
      </c>
      <c r="AS16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-12</v>
      </c>
      <c r="AT16" t="str">
        <f>IF($A16&gt;0,IF(VLOOKUP($A16,seznam!$A$2:$C$398,2)&gt;0,VLOOKUP($A16,seznam!$A$2:$C$398,2),"------"),"------")</f>
        <v>Palbuchta Kryštof</v>
      </c>
    </row>
    <row r="17" spans="1:46" x14ac:dyDescent="0.2">
      <c r="A17" s="218"/>
      <c r="B17" s="213"/>
      <c r="C17" s="35" t="str">
        <f>IF(A16&gt;0,IF(VLOOKUP(A16,seznam!$A$2:$C$398,2)&gt;0,VLOOKUP(A16,seznam!$A$2:$C$398,2),"------"),"------")</f>
        <v>Palbuchta Kryštof</v>
      </c>
      <c r="D17" s="204"/>
      <c r="E17" s="204"/>
      <c r="F17" s="205"/>
      <c r="G17" s="200"/>
      <c r="H17" s="201"/>
      <c r="I17" s="202"/>
      <c r="J17" s="203"/>
      <c r="K17" s="204"/>
      <c r="L17" s="205"/>
      <c r="M17" s="203"/>
      <c r="N17" s="204"/>
      <c r="O17" s="210"/>
      <c r="P17" s="194"/>
      <c r="Q17" s="195"/>
      <c r="R17" s="196"/>
      <c r="S17" s="197"/>
      <c r="T17" s="198"/>
      <c r="U17" s="172"/>
      <c r="V17" s="7">
        <v>4</v>
      </c>
      <c r="W17" s="11" t="str">
        <f>C15</f>
        <v>Vykydal Lubomír</v>
      </c>
      <c r="X17" s="17" t="s">
        <v>8</v>
      </c>
      <c r="Y17" s="14" t="str">
        <f>C17</f>
        <v>Palbuchta Kryštof</v>
      </c>
      <c r="Z17" s="42" t="s">
        <v>464</v>
      </c>
      <c r="AA17" s="39" t="s">
        <v>461</v>
      </c>
      <c r="AB17" s="39"/>
      <c r="AC17" s="39"/>
      <c r="AD17" s="46"/>
      <c r="AE17" s="25">
        <f t="shared" si="5"/>
        <v>2</v>
      </c>
      <c r="AF17" s="26" t="s">
        <v>5</v>
      </c>
      <c r="AG17" s="27">
        <f t="shared" si="6"/>
        <v>0</v>
      </c>
      <c r="AJ17" s="102">
        <f>IF(ISBLANK(U14), A14,0)</f>
        <v>22</v>
      </c>
      <c r="AK17" s="102">
        <f>IF(ISBLANK(U16), A16,0)</f>
        <v>162</v>
      </c>
      <c r="AP17" s="106">
        <f t="shared" ref="AP17:AP19" si="9">IF(OR(VALUE($AJ17)=0,VALUE($AK17)=0), "0",IF(LEN(Z17)&gt;0,IF(MID(Z17,1,1)&lt;&gt;"-",IF(MOD(ABS(Z17),100)&gt;9,MOD(ABS(Z17),100)+2,11),MOD(ABS(Z17),100)),0)+IF(LEN(AA17)&gt;0,IF(MID(AA17,1,1)&lt;&gt;"-",IF(MOD(ABS(AA17),100)&gt;9,MOD(ABS(AA17),100)+2,11),MOD(ABS(AA17),100)),0)+IF(LEN(AB17)&gt;0,IF(MID(AB17,1,1)&lt;&gt;"-",IF(MOD(ABS(AB17),100)&gt;9,MOD(ABS(AB17),100)+2,11),MOD(ABS(AB17),100)),0)+IF(LEN(AC17)&gt;0,IF(MID(AC17,1,1)&lt;&gt;"-",IF(MOD(ABS(AC17),100)&gt;9,MOD(ABS(AC17),100)+2,11),MOD(ABS(AC17),100)),0)+IF(LEN(AD17)&gt;0,IF(MID(AD17,1,1)&lt;&gt;"-",IF(MOD(ABS(AD17),100)&gt;9,MOD(ABS(AD17),100)+2,11),MOD(ABS(AD17),100)),0))</f>
        <v>22</v>
      </c>
      <c r="AQ17" s="106">
        <f t="shared" si="8"/>
        <v>12</v>
      </c>
      <c r="AR17">
        <f t="shared" si="7"/>
        <v>10</v>
      </c>
    </row>
    <row r="18" spans="1:46" x14ac:dyDescent="0.2">
      <c r="A18" s="218">
        <v>61</v>
      </c>
      <c r="B18" s="212"/>
      <c r="C18" s="38" t="str">
        <f>IF(A18&gt;0,IF(VLOOKUP(A18,seznam!$A$2:$C$398,3)&gt;0,VLOOKUP(A18,seznam!$A$2:$C$398,3),"------"),"------")</f>
        <v>KST Blansko</v>
      </c>
      <c r="D18" s="182">
        <f>L14</f>
        <v>0</v>
      </c>
      <c r="E18" s="182" t="str">
        <f>K14</f>
        <v>:</v>
      </c>
      <c r="F18" s="186">
        <f>J14</f>
        <v>2</v>
      </c>
      <c r="G18" s="192">
        <f>L16</f>
        <v>2</v>
      </c>
      <c r="H18" s="182" t="str">
        <f>K16</f>
        <v>:</v>
      </c>
      <c r="I18" s="186">
        <f>J16</f>
        <v>0</v>
      </c>
      <c r="J18" s="174"/>
      <c r="K18" s="175"/>
      <c r="L18" s="199"/>
      <c r="M18" s="192">
        <f>AG16</f>
        <v>2</v>
      </c>
      <c r="N18" s="182" t="str">
        <f>AF16</f>
        <v>:</v>
      </c>
      <c r="O18" s="214">
        <f>AE16</f>
        <v>1</v>
      </c>
      <c r="P18" s="180">
        <f>D18+G18+M18</f>
        <v>4</v>
      </c>
      <c r="Q18" s="182" t="s">
        <v>5</v>
      </c>
      <c r="R18" s="186">
        <f>F18+I18+O18</f>
        <v>3</v>
      </c>
      <c r="S18" s="188">
        <f>IF(D18&gt;F18,2,IF(AND(D18&lt;F18,E18=":"),1,0))+IF(G18&gt;I18,2,IF(AND(G18&lt;I18,H18=":"),1,0))+IF(M18&gt;O18,2,IF(AND(M18&lt;O18,N18=":"),1,0))</f>
        <v>5</v>
      </c>
      <c r="T18" s="190">
        <v>2</v>
      </c>
      <c r="U18" s="172"/>
      <c r="V18" s="7">
        <v>5</v>
      </c>
      <c r="W18" s="11" t="str">
        <f>C17</f>
        <v>Palbuchta Kryštof</v>
      </c>
      <c r="X18" s="17" t="s">
        <v>8</v>
      </c>
      <c r="Y18" s="14" t="str">
        <f>C21</f>
        <v>Mencler Jan</v>
      </c>
      <c r="Z18" s="42" t="s">
        <v>462</v>
      </c>
      <c r="AA18" s="39" t="s">
        <v>461</v>
      </c>
      <c r="AB18" s="39"/>
      <c r="AC18" s="39"/>
      <c r="AD18" s="46"/>
      <c r="AE18" s="25">
        <f t="shared" si="5"/>
        <v>2</v>
      </c>
      <c r="AF18" s="26" t="s">
        <v>5</v>
      </c>
      <c r="AG18" s="27">
        <f t="shared" si="6"/>
        <v>0</v>
      </c>
      <c r="AJ18" s="102">
        <f>IF(ISBLANK(U16), A16,0)</f>
        <v>162</v>
      </c>
      <c r="AK18" s="102">
        <f>IF(ISBLANK(U20), A20,0)</f>
        <v>240</v>
      </c>
      <c r="AP18" s="106">
        <f t="shared" si="9"/>
        <v>22</v>
      </c>
      <c r="AQ18" s="106">
        <f t="shared" si="8"/>
        <v>16</v>
      </c>
      <c r="AR18">
        <f t="shared" si="7"/>
        <v>6</v>
      </c>
      <c r="AS18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5</v>
      </c>
      <c r="AT18" t="str">
        <f>IF($A18&gt;0,IF(VLOOKUP($A18,seznam!$A$2:$C$398,2)&gt;0,VLOOKUP($A18,seznam!$A$2:$C$398,2),"------"),"------")</f>
        <v>Pokorný Martin</v>
      </c>
    </row>
    <row r="19" spans="1:46" ht="13.5" thickBot="1" x14ac:dyDescent="0.25">
      <c r="A19" s="218"/>
      <c r="B19" s="213"/>
      <c r="C19" s="35" t="str">
        <f>IF(A18&gt;0,IF(VLOOKUP(A18,seznam!$A$2:$C$398,2)&gt;0,VLOOKUP(A18,seznam!$A$2:$C$398,2),"------"),"------")</f>
        <v>Pokorný Martin</v>
      </c>
      <c r="D19" s="204"/>
      <c r="E19" s="204"/>
      <c r="F19" s="205"/>
      <c r="G19" s="203"/>
      <c r="H19" s="204"/>
      <c r="I19" s="205"/>
      <c r="J19" s="200"/>
      <c r="K19" s="201"/>
      <c r="L19" s="202"/>
      <c r="M19" s="203"/>
      <c r="N19" s="204"/>
      <c r="O19" s="210"/>
      <c r="P19" s="207"/>
      <c r="Q19" s="204"/>
      <c r="R19" s="205"/>
      <c r="S19" s="197"/>
      <c r="T19" s="198"/>
      <c r="U19" s="172"/>
      <c r="V19" s="8">
        <v>6</v>
      </c>
      <c r="W19" s="12" t="str">
        <f>C19</f>
        <v>Pokorný Martin</v>
      </c>
      <c r="X19" s="19" t="s">
        <v>8</v>
      </c>
      <c r="Y19" s="15" t="str">
        <f>C15</f>
        <v>Vykydal Lubomír</v>
      </c>
      <c r="Z19" s="43" t="s">
        <v>473</v>
      </c>
      <c r="AA19" s="44" t="s">
        <v>473</v>
      </c>
      <c r="AB19" s="44"/>
      <c r="AC19" s="44"/>
      <c r="AD19" s="47"/>
      <c r="AE19" s="28">
        <f t="shared" si="5"/>
        <v>0</v>
      </c>
      <c r="AF19" s="29" t="s">
        <v>5</v>
      </c>
      <c r="AG19" s="30">
        <f t="shared" si="6"/>
        <v>2</v>
      </c>
      <c r="AJ19" s="102">
        <f>IF(ISBLANK(U18), A18,0)</f>
        <v>61</v>
      </c>
      <c r="AK19" s="102">
        <f>IF(ISBLANK(U14), A14,0)</f>
        <v>22</v>
      </c>
      <c r="AP19" s="106">
        <f t="shared" si="9"/>
        <v>14</v>
      </c>
      <c r="AQ19" s="106">
        <f t="shared" si="8"/>
        <v>22</v>
      </c>
      <c r="AR19">
        <f t="shared" si="7"/>
        <v>-8</v>
      </c>
    </row>
    <row r="20" spans="1:46" x14ac:dyDescent="0.2">
      <c r="A20" s="218">
        <v>240</v>
      </c>
      <c r="B20" s="212"/>
      <c r="C20" s="38" t="str">
        <f>IF(A20&gt;0,IF(VLOOKUP(A20,seznam!$A$2:$C$398,3)&gt;0,VLOOKUP(A20,seznam!$A$2:$C$398,3),"------"),"------")</f>
        <v>Triangl Rájec</v>
      </c>
      <c r="D20" s="182">
        <f>O14</f>
        <v>0</v>
      </c>
      <c r="E20" s="182" t="str">
        <f>N14</f>
        <v>:</v>
      </c>
      <c r="F20" s="186">
        <f>M14</f>
        <v>2</v>
      </c>
      <c r="G20" s="192">
        <f>O16</f>
        <v>0</v>
      </c>
      <c r="H20" s="182" t="str">
        <f>N16</f>
        <v>:</v>
      </c>
      <c r="I20" s="186">
        <f>M16</f>
        <v>2</v>
      </c>
      <c r="J20" s="192">
        <f>O18</f>
        <v>1</v>
      </c>
      <c r="K20" s="182" t="str">
        <f>N18</f>
        <v>:</v>
      </c>
      <c r="L20" s="186">
        <f>M18</f>
        <v>2</v>
      </c>
      <c r="M20" s="174"/>
      <c r="N20" s="175"/>
      <c r="O20" s="176"/>
      <c r="P20" s="180">
        <f>D20+G20+J20</f>
        <v>1</v>
      </c>
      <c r="Q20" s="182" t="s">
        <v>5</v>
      </c>
      <c r="R20" s="186">
        <f>F20+I20+L20</f>
        <v>6</v>
      </c>
      <c r="S20" s="188">
        <f>IF(D20&gt;F20,2,IF(AND(D20&lt;F20,E20=":"),1,0))+IF(G20&gt;I20,2,IF(AND(G20&lt;I20,H20=":"),1,0))+IF(J20&gt;L20,2,IF(AND(J20&lt;L20,K20=":"),1,0))</f>
        <v>3</v>
      </c>
      <c r="T20" s="190">
        <v>4</v>
      </c>
      <c r="U20" s="173"/>
      <c r="AS20">
        <f ca="1">IF($AJ14=INDIRECT(ADDRESS(ROW(),1)),$AR14,0)+IF($AJ15=INDIRECT(ADDRESS(ROW(),1)),$AR15,0)+IF($AJ16=INDIRECT(ADDRESS(ROW(),1)),$AR16,0)+IF($AJ17=INDIRECT(ADDRESS(ROW(),1)),$AR17,0)+IF($AJ18=INDIRECT(ADDRESS(ROW(),1)),$AR18,0)+IF($AJ19=INDIRECT(ADDRESS(ROW(),1)),$AR19,0)+IF($AK14=INDIRECT(ADDRESS(ROW(),1)),-$AR14,0)+IF($AK15=INDIRECT(ADDRESS(ROW(),1)),-$AR15,0)+IF($AK16=INDIRECT(ADDRESS(ROW(),1)),-$AR16,0)+IF($AK17=INDIRECT(ADDRESS(ROW(),1)),-$AR17,0)+IF($AK18=INDIRECT(ADDRESS(ROW(),1)),-$AR18,0)+IF($AK19=INDIRECT(ADDRESS(ROW(),1)),-$AR19,0)</f>
        <v>-27</v>
      </c>
      <c r="AT20" t="str">
        <f>IF($A20&gt;0,IF(VLOOKUP($A20,seznam!$A$2:$C$398,2)&gt;0,VLOOKUP($A20,seznam!$A$2:$C$398,2),"------"),"------")</f>
        <v>Mencler Jan</v>
      </c>
    </row>
    <row r="21" spans="1:46" ht="13.5" thickBot="1" x14ac:dyDescent="0.25">
      <c r="A21" s="219"/>
      <c r="B21" s="220"/>
      <c r="C21" s="36" t="str">
        <f>IF(A20&gt;0,IF(VLOOKUP(A20,seznam!$A$2:$C$398,2)&gt;0,VLOOKUP(A20,seznam!$A$2:$C$398,2),"------"),"------")</f>
        <v>Mencler Jan</v>
      </c>
      <c r="D21" s="183"/>
      <c r="E21" s="183"/>
      <c r="F21" s="187"/>
      <c r="G21" s="193"/>
      <c r="H21" s="183"/>
      <c r="I21" s="187"/>
      <c r="J21" s="193"/>
      <c r="K21" s="183"/>
      <c r="L21" s="187"/>
      <c r="M21" s="177"/>
      <c r="N21" s="178"/>
      <c r="O21" s="179"/>
      <c r="P21" s="181"/>
      <c r="Q21" s="183"/>
      <c r="R21" s="187"/>
      <c r="S21" s="189"/>
      <c r="T21" s="191"/>
      <c r="U21" s="173"/>
    </row>
    <row r="22" spans="1:46" ht="13.5" thickBot="1" x14ac:dyDescent="0.25"/>
    <row r="23" spans="1:46" ht="13.5" thickBot="1" x14ac:dyDescent="0.25">
      <c r="A23" s="86"/>
      <c r="B23" s="163" t="s">
        <v>10</v>
      </c>
      <c r="C23" s="164"/>
      <c r="D23" s="165">
        <v>1</v>
      </c>
      <c r="E23" s="166"/>
      <c r="F23" s="167"/>
      <c r="G23" s="168">
        <v>2</v>
      </c>
      <c r="H23" s="166"/>
      <c r="I23" s="167"/>
      <c r="J23" s="168">
        <v>3</v>
      </c>
      <c r="K23" s="166"/>
      <c r="L23" s="167"/>
      <c r="M23" s="168">
        <v>4</v>
      </c>
      <c r="N23" s="166"/>
      <c r="O23" s="169"/>
      <c r="P23" s="165" t="s">
        <v>2</v>
      </c>
      <c r="Q23" s="170"/>
      <c r="R23" s="171"/>
      <c r="S23" s="5" t="s">
        <v>3</v>
      </c>
      <c r="T23" s="4" t="s">
        <v>4</v>
      </c>
    </row>
    <row r="24" spans="1:46" x14ac:dyDescent="0.2">
      <c r="A24" s="224">
        <v>29</v>
      </c>
      <c r="B24" s="225">
        <v>1</v>
      </c>
      <c r="C24" s="37" t="str">
        <f>IF(A24&gt;0,IF(VLOOKUP(A24,seznam!$A$2:$C$398,3)&gt;0,VLOOKUP(A24,seznam!$A$2:$C$398,3),"------"),"------")</f>
        <v>Triangl Rájec</v>
      </c>
      <c r="D24" s="226"/>
      <c r="E24" s="227"/>
      <c r="F24" s="228"/>
      <c r="G24" s="221">
        <f>AE27</f>
        <v>2</v>
      </c>
      <c r="H24" s="222" t="str">
        <f>AF27</f>
        <v>:</v>
      </c>
      <c r="I24" s="223">
        <f>AG27</f>
        <v>0</v>
      </c>
      <c r="J24" s="221">
        <f>AG29</f>
        <v>1</v>
      </c>
      <c r="K24" s="222" t="str">
        <f>AF29</f>
        <v>:</v>
      </c>
      <c r="L24" s="223">
        <f>AE29</f>
        <v>2</v>
      </c>
      <c r="M24" s="221">
        <f>AE24</f>
        <v>2</v>
      </c>
      <c r="N24" s="222" t="str">
        <f>AF24</f>
        <v>:</v>
      </c>
      <c r="O24" s="209">
        <f>AG24</f>
        <v>0</v>
      </c>
      <c r="P24" s="206">
        <f>G24+J24+M24</f>
        <v>5</v>
      </c>
      <c r="Q24" s="222" t="s">
        <v>5</v>
      </c>
      <c r="R24" s="223">
        <f>I24+L24+O24</f>
        <v>2</v>
      </c>
      <c r="S24" s="208">
        <f>IF(G24&gt;I24,2,IF(AND(G24&lt;I24,H24=":"),1,0))+IF(J24&gt;L24,2,IF(AND(J24&lt;L24,K24=":"),1,0))+IF(M24&gt;O24,2,IF(AND(M24&lt;O24,N24=":"),1,0))</f>
        <v>5</v>
      </c>
      <c r="T24" s="211">
        <v>1</v>
      </c>
      <c r="U24" s="172"/>
      <c r="V24" s="6">
        <v>1</v>
      </c>
      <c r="W24" s="10" t="str">
        <f>C25</f>
        <v>Sehnal Stanislav</v>
      </c>
      <c r="X24" s="16" t="s">
        <v>8</v>
      </c>
      <c r="Y24" s="13" t="str">
        <f>C31</f>
        <v>Chlup Dominik</v>
      </c>
      <c r="Z24" s="40" t="s">
        <v>456</v>
      </c>
      <c r="AA24" s="41" t="s">
        <v>462</v>
      </c>
      <c r="AB24" s="41"/>
      <c r="AC24" s="41"/>
      <c r="AD24" s="45"/>
      <c r="AE24" s="22">
        <f t="shared" ref="AE24:AE29" si="10">IF(OR(VALUE($AJ24)=0,VALUE($AK24)=0), "0",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)</f>
        <v>2</v>
      </c>
      <c r="AF24" s="23" t="s">
        <v>5</v>
      </c>
      <c r="AG24" s="24">
        <f t="shared" ref="AG24:AG29" si="11">IF(OR(VALUE($AJ24)=0,VALUE($AK24)=0), "0",IF(AND(LEN(Z24)&gt;0,MID(Z24,1,1)="-"),"1","0")+IF(AND(LEN(AA24)&gt;0,MID(AA24,1,1)="-"),"1","0")+IF(AND(LEN(AB24)&gt;0,MID(AB24,1,1)="-"),"1","0")+IF(AND(LEN(AC24)&gt;0,MID(AC24,1,1)="-"),"1","0")+IF(AND(LEN(AD24)&gt;0,MID(AD24,1,1)="-"),"1","0"))</f>
        <v>0</v>
      </c>
      <c r="AJ24" s="102">
        <f>IF(ISBLANK(U24), A24,0)</f>
        <v>29</v>
      </c>
      <c r="AK24" s="102">
        <f>IF(ISBLANK(U30), A30,0)</f>
        <v>148</v>
      </c>
      <c r="AP24" s="106">
        <f>IF(OR(VALUE($AJ24)=0,VALUE($AK24)=0), "0",IF(LEN(Z24)&gt;0,IF(MID(Z24,1,1)&lt;&gt;"-",IF(MOD(ABS(Z24),100)&gt;9,MOD(ABS(Z24),100)+2,11),MOD(ABS(Z24),100)),0)+IF(LEN(AA24)&gt;0,IF(MID(AA24,1,1)&lt;&gt;"-",IF(MOD(ABS(AA24),100)&gt;9,MOD(ABS(AA24),100)+2,11),MOD(ABS(AA24),100)),0)+IF(LEN(AB24)&gt;0,IF(MID(AB24,1,1)&lt;&gt;"-",IF(MOD(ABS(AB24),100)&gt;9,MOD(ABS(AB24),100)+2,11),MOD(ABS(AB24),100)),0)+IF(LEN(AC24)&gt;0,IF(MID(AC24,1,1)&lt;&gt;"-",IF(MOD(ABS(AC24),100)&gt;9,MOD(ABS(AC24),100)+2,11),MOD(ABS(AC24),100)),0)+IF(LEN(AD24)&gt;0,IF(MID(AD24,1,1)&lt;&gt;"-",IF(MOD(ABS(AD24),100)&gt;9,MOD(ABS(AD24),100)+2,11),MOD(ABS(AD24),100)),0))</f>
        <v>22</v>
      </c>
      <c r="AQ24" s="106">
        <f>IF(OR(VALUE($AJ24)=0,VALUE($AK24)=0), "0",IF(LEN(Z24)&gt;0,IF(MID(Z24,1,1)&lt;&gt;"-",MOD(Z24,100),IF(MOD(ABS(Z24),100)&gt;9,MOD(ABS(Z24),100)+2,11)),0)+IF(LEN(AA24)&gt;0,IF(MID(AA24,1,1)&lt;&gt;"-",MOD(AA24,100),IF(MOD(ABS(AA24),100)&gt;9,MOD(ABS(AA24),100)+2,11)),0)+IF(LEN(AB24)&gt;0,IF(MID(AB24,1,1)&lt;&gt;"-",MOD(AB24,100),IF(MOD(ABS(AB24),100)&gt;9,MOD(ABS(AB24),100)+2,11)),0)+IF(LEN(AC24)&gt;0,IF(MID(AC24,1,1)&lt;&gt;"-",MOD(AC24,100),IF(MOD(ABS(AC24),100)&gt;9,MOD(ABS(AC24),100)+2,11)),0)+IF(LEN(AD24)&gt;0,IF(MID(AD24,1,1)&lt;&gt;"-",MOD(AD24,100),IF(MOD(ABS(AD24),100)&gt;9,MOD(ABS(AD24),100)+2,11)),0))</f>
        <v>12</v>
      </c>
      <c r="AR24">
        <f>AP24-AQ24</f>
        <v>10</v>
      </c>
      <c r="AS24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11</v>
      </c>
      <c r="AT24" t="str">
        <f>IF($A24&gt;0,IF(VLOOKUP($A24,seznam!$A$2:$C$398,2)&gt;0,VLOOKUP($A24,seznam!$A$2:$C$398,2),"------"),"------")</f>
        <v>Sehnal Stanislav</v>
      </c>
    </row>
    <row r="25" spans="1:46" x14ac:dyDescent="0.2">
      <c r="A25" s="218"/>
      <c r="B25" s="213"/>
      <c r="C25" s="85" t="str">
        <f>IF(A24&gt;0,IF(VLOOKUP(A24,seznam!$A$2:$C$398,2)&gt;0,VLOOKUP(A24,seznam!$A$2:$C$398,2),"------"),"------")</f>
        <v>Sehnal Stanislav</v>
      </c>
      <c r="D25" s="201"/>
      <c r="E25" s="201"/>
      <c r="F25" s="202"/>
      <c r="G25" s="203"/>
      <c r="H25" s="204"/>
      <c r="I25" s="205"/>
      <c r="J25" s="203"/>
      <c r="K25" s="204"/>
      <c r="L25" s="205"/>
      <c r="M25" s="203"/>
      <c r="N25" s="204"/>
      <c r="O25" s="210"/>
      <c r="P25" s="207"/>
      <c r="Q25" s="204"/>
      <c r="R25" s="205"/>
      <c r="S25" s="197"/>
      <c r="T25" s="198"/>
      <c r="U25" s="172"/>
      <c r="V25" s="7">
        <v>2</v>
      </c>
      <c r="W25" s="11" t="str">
        <f>C27</f>
        <v>Tušla Antonín</v>
      </c>
      <c r="X25" s="17" t="s">
        <v>8</v>
      </c>
      <c r="Y25" s="14" t="str">
        <f>C29</f>
        <v>Dudek Michal</v>
      </c>
      <c r="Z25" s="42" t="s">
        <v>470</v>
      </c>
      <c r="AA25" s="39" t="s">
        <v>458</v>
      </c>
      <c r="AB25" s="39" t="s">
        <v>461</v>
      </c>
      <c r="AC25" s="39"/>
      <c r="AD25" s="46"/>
      <c r="AE25" s="25">
        <f t="shared" si="10"/>
        <v>2</v>
      </c>
      <c r="AF25" s="26" t="s">
        <v>5</v>
      </c>
      <c r="AG25" s="27">
        <f t="shared" si="11"/>
        <v>1</v>
      </c>
      <c r="AJ25" s="102">
        <f>IF(ISBLANK(U26), A26,0)</f>
        <v>182</v>
      </c>
      <c r="AK25" s="102">
        <f>IF(ISBLANK(U28), A28,0)</f>
        <v>75</v>
      </c>
      <c r="AP25" s="106">
        <f>IF(OR(VALUE($AJ25)=0,VALUE($AK25)=0), "0",IF(LEN(Z25)&gt;0,IF(MID(Z25,1,1)&lt;&gt;"-",IF(MOD(ABS(Z25),100)&gt;9,MOD(ABS(Z25),100)+2,11),MOD(ABS(Z25),100)),0)+IF(LEN(AA25)&gt;0,IF(MID(AA25,1,1)&lt;&gt;"-",IF(MOD(ABS(AA25),100)&gt;9,MOD(ABS(AA25),100)+2,11),MOD(ABS(AA25),100)),0)+IF(LEN(AB25)&gt;0,IF(MID(AB25,1,1)&lt;&gt;"-",IF(MOD(ABS(AB25),100)&gt;9,MOD(ABS(AB25),100)+2,11),MOD(ABS(AB25),100)),0)+IF(LEN(AC25)&gt;0,IF(MID(AC25,1,1)&lt;&gt;"-",IF(MOD(ABS(AC25),100)&gt;9,MOD(ABS(AC25),100)+2,11),MOD(ABS(AC25),100)),0)+IF(LEN(AD25)&gt;0,IF(MID(AD25,1,1)&lt;&gt;"-",IF(MOD(ABS(AD25),100)&gt;9,MOD(ABS(AD25),100)+2,11),MOD(ABS(AD25),100)),0))</f>
        <v>26</v>
      </c>
      <c r="AQ25" s="106">
        <f>IF(OR(VALUE($AJ25)=0,VALUE($AK25)=0), "0",IF(LEN(Z25)&gt;0,IF(MID(Z25,1,1)&lt;&gt;"-",MOD(Z25,100),IF(MOD(ABS(Z25),100)&gt;9,MOD(ABS(Z25),100)+2,11)),0)+IF(LEN(AA25)&gt;0,IF(MID(AA25,1,1)&lt;&gt;"-",MOD(AA25,100),IF(MOD(ABS(AA25),100)&gt;9,MOD(ABS(AA25),100)+2,11)),0)+IF(LEN(AB25)&gt;0,IF(MID(AB25,1,1)&lt;&gt;"-",MOD(AB25,100),IF(MOD(ABS(AB25),100)&gt;9,MOD(ABS(AB25),100)+2,11)),0)+IF(LEN(AC25)&gt;0,IF(MID(AC25,1,1)&lt;&gt;"-",MOD(AC25,100),IF(MOD(ABS(AC25),100)&gt;9,MOD(ABS(AC25),100)+2,11)),0)+IF(LEN(AD25)&gt;0,IF(MID(AD25,1,1)&lt;&gt;"-",MOD(AD25,100),IF(MOD(ABS(AD25),100)&gt;9,MOD(ABS(AD25),100)+2,11)),0))</f>
        <v>26</v>
      </c>
      <c r="AR25">
        <f t="shared" ref="AR25:AR29" si="12">AP25-AQ25</f>
        <v>0</v>
      </c>
    </row>
    <row r="26" spans="1:46" x14ac:dyDescent="0.2">
      <c r="A26" s="218">
        <v>182</v>
      </c>
      <c r="B26" s="212">
        <v>2</v>
      </c>
      <c r="C26" s="38" t="str">
        <f>IF(A26&gt;0,IF(VLOOKUP(A26,seznam!$A$2:$C$398,3)&gt;0,VLOOKUP(A26,seznam!$A$2:$C$398,3),"------"),"------")</f>
        <v>KST Kunštát</v>
      </c>
      <c r="D26" s="182">
        <f>I24</f>
        <v>0</v>
      </c>
      <c r="E26" s="182" t="str">
        <f>H24</f>
        <v>:</v>
      </c>
      <c r="F26" s="186">
        <f>G24</f>
        <v>2</v>
      </c>
      <c r="G26" s="174"/>
      <c r="H26" s="175"/>
      <c r="I26" s="199"/>
      <c r="J26" s="192">
        <f>AE25</f>
        <v>2</v>
      </c>
      <c r="K26" s="182" t="str">
        <f>AF25</f>
        <v>:</v>
      </c>
      <c r="L26" s="186">
        <f>AG25</f>
        <v>1</v>
      </c>
      <c r="M26" s="192">
        <f>AE28</f>
        <v>2</v>
      </c>
      <c r="N26" s="182" t="str">
        <f>AF28</f>
        <v>:</v>
      </c>
      <c r="O26" s="214">
        <f>AG28</f>
        <v>0</v>
      </c>
      <c r="P26" s="180">
        <f>D26+J26+M26</f>
        <v>4</v>
      </c>
      <c r="Q26" s="182" t="s">
        <v>5</v>
      </c>
      <c r="R26" s="186">
        <f>F26+L26+O26</f>
        <v>3</v>
      </c>
      <c r="S26" s="188">
        <f>IF(D26&gt;F26,2,IF(AND(D26&lt;F26,E26=":"),1,0))+IF(J26&gt;L26,2,IF(AND(J26&lt;L26,K26=":"),1,0))+IF(M26&gt;O26,2,IF(AND(M26&lt;O26,N26=":"),1,0))</f>
        <v>5</v>
      </c>
      <c r="T26" s="190">
        <v>2</v>
      </c>
      <c r="U26" s="172"/>
      <c r="V26" s="7">
        <v>3</v>
      </c>
      <c r="W26" s="11" t="str">
        <f>C31</f>
        <v>Chlup Dominik</v>
      </c>
      <c r="X26" s="18" t="s">
        <v>8</v>
      </c>
      <c r="Y26" s="14" t="str">
        <f>C29</f>
        <v>Dudek Michal</v>
      </c>
      <c r="Z26" s="42" t="s">
        <v>456</v>
      </c>
      <c r="AA26" s="39" t="s">
        <v>469</v>
      </c>
      <c r="AB26" s="39" t="s">
        <v>462</v>
      </c>
      <c r="AC26" s="39"/>
      <c r="AD26" s="46"/>
      <c r="AE26" s="25">
        <f t="shared" si="10"/>
        <v>2</v>
      </c>
      <c r="AF26" s="26" t="s">
        <v>5</v>
      </c>
      <c r="AG26" s="27">
        <f t="shared" si="11"/>
        <v>1</v>
      </c>
      <c r="AJ26" s="102">
        <f>IF(ISBLANK(U30), A30,0)</f>
        <v>148</v>
      </c>
      <c r="AK26" s="102">
        <f>IF(ISBLANK(U28), A28,0)</f>
        <v>75</v>
      </c>
      <c r="AP26" s="106">
        <f>IF(OR(VALUE($AJ26)=0,VALUE($AK26)=0), "0",IF(LEN(Z26)&gt;0,IF(MID(Z26,1,1)&lt;&gt;"-",IF(MOD(ABS(Z26),100)&gt;9,MOD(ABS(Z26),100)+2,11),MOD(ABS(Z26),100)),0)+IF(LEN(AA26)&gt;0,IF(MID(AA26,1,1)&lt;&gt;"-",IF(MOD(ABS(AA26),100)&gt;9,MOD(ABS(AA26),100)+2,11),MOD(ABS(AA26),100)),0)+IF(LEN(AB26)&gt;0,IF(MID(AB26,1,1)&lt;&gt;"-",IF(MOD(ABS(AB26),100)&gt;9,MOD(ABS(AB26),100)+2,11),MOD(ABS(AB26),100)),0)+IF(LEN(AC26)&gt;0,IF(MID(AC26,1,1)&lt;&gt;"-",IF(MOD(ABS(AC26),100)&gt;9,MOD(ABS(AC26),100)+2,11),MOD(ABS(AC26),100)),0)+IF(LEN(AD26)&gt;0,IF(MID(AD26,1,1)&lt;&gt;"-",IF(MOD(ABS(AD26),100)&gt;9,MOD(ABS(AD26),100)+2,11),MOD(ABS(AD26),100)),0))</f>
        <v>30</v>
      </c>
      <c r="AQ26" s="106">
        <f t="shared" ref="AQ26:AQ29" si="13">IF(OR(VALUE($AJ26)=0,VALUE($AK26)=0), "0",IF(LEN(Z26)&gt;0,IF(MID(Z26,1,1)&lt;&gt;"-",MOD(Z26,100),IF(MOD(ABS(Z26),100)&gt;9,MOD(ABS(Z26),100)+2,11)),0)+IF(LEN(AA26)&gt;0,IF(MID(AA26,1,1)&lt;&gt;"-",MOD(AA26,100),IF(MOD(ABS(AA26),100)&gt;9,MOD(ABS(AA26),100)+2,11)),0)+IF(LEN(AB26)&gt;0,IF(MID(AB26,1,1)&lt;&gt;"-",MOD(AB26,100),IF(MOD(ABS(AB26),100)&gt;9,MOD(ABS(AB26),100)+2,11)),0)+IF(LEN(AC26)&gt;0,IF(MID(AC26,1,1)&lt;&gt;"-",MOD(AC26,100),IF(MOD(ABS(AC26),100)&gt;9,MOD(ABS(AC26),100)+2,11)),0)+IF(LEN(AD26)&gt;0,IF(MID(AD26,1,1)&lt;&gt;"-",MOD(AD26,100),IF(MOD(ABS(AD26),100)&gt;9,MOD(ABS(AD26),100)+2,11)),0))</f>
        <v>23</v>
      </c>
      <c r="AR26">
        <f t="shared" si="12"/>
        <v>7</v>
      </c>
      <c r="AS26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-3</v>
      </c>
      <c r="AT26" t="str">
        <f>IF($A26&gt;0,IF(VLOOKUP($A26,seznam!$A$2:$C$398,2)&gt;0,VLOOKUP($A26,seznam!$A$2:$C$398,2),"------"),"------")</f>
        <v>Tušla Antonín</v>
      </c>
    </row>
    <row r="27" spans="1:46" x14ac:dyDescent="0.2">
      <c r="A27" s="218"/>
      <c r="B27" s="213"/>
      <c r="C27" s="35" t="str">
        <f>IF(A26&gt;0,IF(VLOOKUP(A26,seznam!$A$2:$C$398,2)&gt;0,VLOOKUP(A26,seznam!$A$2:$C$398,2),"------"),"------")</f>
        <v>Tušla Antonín</v>
      </c>
      <c r="D27" s="204"/>
      <c r="E27" s="204"/>
      <c r="F27" s="205"/>
      <c r="G27" s="200"/>
      <c r="H27" s="201"/>
      <c r="I27" s="202"/>
      <c r="J27" s="203"/>
      <c r="K27" s="204"/>
      <c r="L27" s="205"/>
      <c r="M27" s="203"/>
      <c r="N27" s="204"/>
      <c r="O27" s="210"/>
      <c r="P27" s="194"/>
      <c r="Q27" s="195"/>
      <c r="R27" s="196"/>
      <c r="S27" s="197"/>
      <c r="T27" s="198"/>
      <c r="U27" s="172"/>
      <c r="V27" s="7">
        <v>4</v>
      </c>
      <c r="W27" s="11" t="str">
        <f>C25</f>
        <v>Sehnal Stanislav</v>
      </c>
      <c r="X27" s="17" t="s">
        <v>8</v>
      </c>
      <c r="Y27" s="14" t="str">
        <f>C27</f>
        <v>Tušla Antonín</v>
      </c>
      <c r="Z27" s="42" t="s">
        <v>456</v>
      </c>
      <c r="AA27" s="39" t="s">
        <v>461</v>
      </c>
      <c r="AB27" s="39"/>
      <c r="AC27" s="39"/>
      <c r="AD27" s="46"/>
      <c r="AE27" s="25">
        <f t="shared" si="10"/>
        <v>2</v>
      </c>
      <c r="AF27" s="26" t="s">
        <v>5</v>
      </c>
      <c r="AG27" s="27">
        <f t="shared" si="11"/>
        <v>0</v>
      </c>
      <c r="AJ27" s="102">
        <f>IF(ISBLANK(U24), A24,0)</f>
        <v>29</v>
      </c>
      <c r="AK27" s="102">
        <f>IF(ISBLANK(U26), A26,0)</f>
        <v>182</v>
      </c>
      <c r="AP27" s="106">
        <f t="shared" ref="AP27:AP29" si="14">IF(OR(VALUE($AJ27)=0,VALUE($AK27)=0), "0",IF(LEN(Z27)&gt;0,IF(MID(Z27,1,1)&lt;&gt;"-",IF(MOD(ABS(Z27),100)&gt;9,MOD(ABS(Z27),100)+2,11),MOD(ABS(Z27),100)),0)+IF(LEN(AA27)&gt;0,IF(MID(AA27,1,1)&lt;&gt;"-",IF(MOD(ABS(AA27),100)&gt;9,MOD(ABS(AA27),100)+2,11),MOD(ABS(AA27),100)),0)+IF(LEN(AB27)&gt;0,IF(MID(AB27,1,1)&lt;&gt;"-",IF(MOD(ABS(AB27),100)&gt;9,MOD(ABS(AB27),100)+2,11),MOD(ABS(AB27),100)),0)+IF(LEN(AC27)&gt;0,IF(MID(AC27,1,1)&lt;&gt;"-",IF(MOD(ABS(AC27),100)&gt;9,MOD(ABS(AC27),100)+2,11),MOD(ABS(AC27),100)),0)+IF(LEN(AD27)&gt;0,IF(MID(AD27,1,1)&lt;&gt;"-",IF(MOD(ABS(AD27),100)&gt;9,MOD(ABS(AD27),100)+2,11),MOD(ABS(AD27),100)),0))</f>
        <v>22</v>
      </c>
      <c r="AQ27" s="106">
        <f t="shared" si="13"/>
        <v>14</v>
      </c>
      <c r="AR27">
        <f t="shared" si="12"/>
        <v>8</v>
      </c>
    </row>
    <row r="28" spans="1:46" x14ac:dyDescent="0.2">
      <c r="A28" s="218">
        <v>75</v>
      </c>
      <c r="B28" s="212">
        <v>3</v>
      </c>
      <c r="C28" s="38" t="str">
        <f>IF(A28&gt;0,IF(VLOOKUP(A28,seznam!$A$2:$C$398,3)&gt;0,VLOOKUP(A28,seznam!$A$2:$C$398,3),"------"),"------")</f>
        <v>Triangl Rájec</v>
      </c>
      <c r="D28" s="182">
        <f>L24</f>
        <v>2</v>
      </c>
      <c r="E28" s="182" t="str">
        <f>K24</f>
        <v>:</v>
      </c>
      <c r="F28" s="186">
        <f>J24</f>
        <v>1</v>
      </c>
      <c r="G28" s="192">
        <f>L26</f>
        <v>1</v>
      </c>
      <c r="H28" s="182" t="str">
        <f>K26</f>
        <v>:</v>
      </c>
      <c r="I28" s="186">
        <f>J26</f>
        <v>2</v>
      </c>
      <c r="J28" s="174"/>
      <c r="K28" s="175"/>
      <c r="L28" s="199"/>
      <c r="M28" s="192">
        <f>AG26</f>
        <v>1</v>
      </c>
      <c r="N28" s="182" t="str">
        <f>AF26</f>
        <v>:</v>
      </c>
      <c r="O28" s="214">
        <f>AE26</f>
        <v>2</v>
      </c>
      <c r="P28" s="180">
        <f>D28+G28+M28</f>
        <v>4</v>
      </c>
      <c r="Q28" s="182" t="s">
        <v>5</v>
      </c>
      <c r="R28" s="186">
        <f>F28+I28+O28</f>
        <v>5</v>
      </c>
      <c r="S28" s="188">
        <f>IF(D28&gt;F28,2,IF(AND(D28&lt;F28,E28=":"),1,0))+IF(G28&gt;I28,2,IF(AND(G28&lt;I28,H28=":"),1,0))+IF(M28&gt;O28,2,IF(AND(M28&lt;O28,N28=":"),1,0))</f>
        <v>4</v>
      </c>
      <c r="T28" s="190">
        <v>4</v>
      </c>
      <c r="U28" s="172"/>
      <c r="V28" s="7">
        <v>5</v>
      </c>
      <c r="W28" s="11" t="str">
        <f>C27</f>
        <v>Tušla Antonín</v>
      </c>
      <c r="X28" s="17" t="s">
        <v>8</v>
      </c>
      <c r="Y28" s="14" t="str">
        <f>C31</f>
        <v>Chlup Dominik</v>
      </c>
      <c r="Z28" s="42" t="s">
        <v>457</v>
      </c>
      <c r="AA28" s="39" t="s">
        <v>463</v>
      </c>
      <c r="AB28" s="39"/>
      <c r="AC28" s="39"/>
      <c r="AD28" s="46"/>
      <c r="AE28" s="25">
        <f t="shared" si="10"/>
        <v>2</v>
      </c>
      <c r="AF28" s="26" t="s">
        <v>5</v>
      </c>
      <c r="AG28" s="27">
        <f t="shared" si="11"/>
        <v>0</v>
      </c>
      <c r="AJ28" s="102">
        <f>IF(ISBLANK(U26), A26,0)</f>
        <v>182</v>
      </c>
      <c r="AK28" s="102">
        <f>IF(ISBLANK(U30), A30,0)</f>
        <v>148</v>
      </c>
      <c r="AP28" s="106">
        <f t="shared" si="14"/>
        <v>23</v>
      </c>
      <c r="AQ28" s="106">
        <f t="shared" si="13"/>
        <v>18</v>
      </c>
      <c r="AR28">
        <f t="shared" si="12"/>
        <v>5</v>
      </c>
      <c r="AS28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0</v>
      </c>
      <c r="AT28" t="str">
        <f>IF($A28&gt;0,IF(VLOOKUP($A28,seznam!$A$2:$C$398,2)&gt;0,VLOOKUP($A28,seznam!$A$2:$C$398,2),"------"),"------")</f>
        <v>Dudek Michal</v>
      </c>
    </row>
    <row r="29" spans="1:46" ht="13.5" thickBot="1" x14ac:dyDescent="0.25">
      <c r="A29" s="218"/>
      <c r="B29" s="213"/>
      <c r="C29" s="35" t="str">
        <f>IF(A28&gt;0,IF(VLOOKUP(A28,seznam!$A$2:$C$398,2)&gt;0,VLOOKUP(A28,seznam!$A$2:$C$398,2),"------"),"------")</f>
        <v>Dudek Michal</v>
      </c>
      <c r="D29" s="204"/>
      <c r="E29" s="204"/>
      <c r="F29" s="205"/>
      <c r="G29" s="203"/>
      <c r="H29" s="204"/>
      <c r="I29" s="205"/>
      <c r="J29" s="200"/>
      <c r="K29" s="201"/>
      <c r="L29" s="202"/>
      <c r="M29" s="203"/>
      <c r="N29" s="204"/>
      <c r="O29" s="210"/>
      <c r="P29" s="207"/>
      <c r="Q29" s="204"/>
      <c r="R29" s="205"/>
      <c r="S29" s="197"/>
      <c r="T29" s="198"/>
      <c r="U29" s="172"/>
      <c r="V29" s="8">
        <v>6</v>
      </c>
      <c r="W29" s="12" t="str">
        <f>C29</f>
        <v>Dudek Michal</v>
      </c>
      <c r="X29" s="19" t="s">
        <v>8</v>
      </c>
      <c r="Y29" s="15" t="str">
        <f>C25</f>
        <v>Sehnal Stanislav</v>
      </c>
      <c r="Z29" s="43" t="s">
        <v>458</v>
      </c>
      <c r="AA29" s="44" t="s">
        <v>466</v>
      </c>
      <c r="AB29" s="44" t="s">
        <v>459</v>
      </c>
      <c r="AC29" s="44"/>
      <c r="AD29" s="47"/>
      <c r="AE29" s="28">
        <f t="shared" si="10"/>
        <v>2</v>
      </c>
      <c r="AF29" s="29" t="s">
        <v>5</v>
      </c>
      <c r="AG29" s="30">
        <f t="shared" si="11"/>
        <v>1</v>
      </c>
      <c r="AJ29" s="102">
        <f>IF(ISBLANK(U28), A28,0)</f>
        <v>75</v>
      </c>
      <c r="AK29" s="102">
        <f>IF(ISBLANK(U24), A24,0)</f>
        <v>29</v>
      </c>
      <c r="AP29" s="106">
        <f t="shared" si="14"/>
        <v>28</v>
      </c>
      <c r="AQ29" s="106">
        <f t="shared" si="13"/>
        <v>21</v>
      </c>
      <c r="AR29">
        <f t="shared" si="12"/>
        <v>7</v>
      </c>
    </row>
    <row r="30" spans="1:46" x14ac:dyDescent="0.2">
      <c r="A30" s="218">
        <v>148</v>
      </c>
      <c r="B30" s="212">
        <v>4</v>
      </c>
      <c r="C30" s="38" t="str">
        <f>IF(A30&gt;0,IF(VLOOKUP(A30,seznam!$A$2:$C$398,3)&gt;0,VLOOKUP(A30,seznam!$A$2:$C$398,3),"------"),"------")</f>
        <v>Letokruh Letovice</v>
      </c>
      <c r="D30" s="182">
        <f>O24</f>
        <v>0</v>
      </c>
      <c r="E30" s="182" t="str">
        <f>N24</f>
        <v>:</v>
      </c>
      <c r="F30" s="186">
        <f>M24</f>
        <v>2</v>
      </c>
      <c r="G30" s="192">
        <f>O26</f>
        <v>0</v>
      </c>
      <c r="H30" s="182" t="str">
        <f>N26</f>
        <v>:</v>
      </c>
      <c r="I30" s="186">
        <f>M26</f>
        <v>2</v>
      </c>
      <c r="J30" s="192">
        <f>O28</f>
        <v>2</v>
      </c>
      <c r="K30" s="182" t="str">
        <f>N28</f>
        <v>:</v>
      </c>
      <c r="L30" s="186">
        <f>M28</f>
        <v>1</v>
      </c>
      <c r="M30" s="174"/>
      <c r="N30" s="175"/>
      <c r="O30" s="176"/>
      <c r="P30" s="180">
        <f>D30+G30+J30</f>
        <v>2</v>
      </c>
      <c r="Q30" s="182" t="s">
        <v>5</v>
      </c>
      <c r="R30" s="186">
        <f>F30+I30+L30</f>
        <v>5</v>
      </c>
      <c r="S30" s="188">
        <f>IF(D30&gt;F30,2,IF(AND(D30&lt;F30,E30=":"),1,0))+IF(G30&gt;I30,2,IF(AND(G30&lt;I30,H30=":"),1,0))+IF(J30&gt;L30,2,IF(AND(J30&lt;L30,K30=":"),1,0))</f>
        <v>4</v>
      </c>
      <c r="T30" s="190">
        <v>3</v>
      </c>
      <c r="U30" s="173"/>
      <c r="AS30">
        <f ca="1">IF($AJ24=INDIRECT(ADDRESS(ROW(),1)),$AR24,0)+IF($AJ25=INDIRECT(ADDRESS(ROW(),1)),$AR25,0)+IF($AJ26=INDIRECT(ADDRESS(ROW(),1)),$AR26,0)+IF($AJ27=INDIRECT(ADDRESS(ROW(),1)),$AR27,0)+IF($AJ28=INDIRECT(ADDRESS(ROW(),1)),$AR28,0)+IF($AJ29=INDIRECT(ADDRESS(ROW(),1)),$AR29,0)+IF($AK24=INDIRECT(ADDRESS(ROW(),1)),-$AR24,0)+IF($AK25=INDIRECT(ADDRESS(ROW(),1)),-$AR25,0)+IF($AK26=INDIRECT(ADDRESS(ROW(),1)),-$AR26,0)+IF($AK27=INDIRECT(ADDRESS(ROW(),1)),-$AR27,0)+IF($AK28=INDIRECT(ADDRESS(ROW(),1)),-$AR28,0)+IF($AK29=INDIRECT(ADDRESS(ROW(),1)),-$AR29,0)</f>
        <v>-8</v>
      </c>
      <c r="AT30" t="str">
        <f>IF($A30&gt;0,IF(VLOOKUP($A30,seznam!$A$2:$C$398,2)&gt;0,VLOOKUP($A30,seznam!$A$2:$C$398,2),"------"),"------")</f>
        <v>Chlup Dominik</v>
      </c>
    </row>
    <row r="31" spans="1:46" ht="13.5" thickBot="1" x14ac:dyDescent="0.25">
      <c r="A31" s="219"/>
      <c r="B31" s="220"/>
      <c r="C31" s="36" t="str">
        <f>IF(A30&gt;0,IF(VLOOKUP(A30,seznam!$A$2:$C$398,2)&gt;0,VLOOKUP(A30,seznam!$A$2:$C$398,2),"------"),"------")</f>
        <v>Chlup Dominik</v>
      </c>
      <c r="D31" s="183"/>
      <c r="E31" s="183"/>
      <c r="F31" s="187"/>
      <c r="G31" s="193"/>
      <c r="H31" s="183"/>
      <c r="I31" s="187"/>
      <c r="J31" s="193"/>
      <c r="K31" s="183"/>
      <c r="L31" s="187"/>
      <c r="M31" s="177"/>
      <c r="N31" s="178"/>
      <c r="O31" s="179"/>
      <c r="P31" s="181"/>
      <c r="Q31" s="183"/>
      <c r="R31" s="187"/>
      <c r="S31" s="189"/>
      <c r="T31" s="191"/>
      <c r="U31" s="173"/>
    </row>
    <row r="32" spans="1:46" ht="13.5" thickBot="1" x14ac:dyDescent="0.25"/>
    <row r="33" spans="1:46" ht="13.5" thickBot="1" x14ac:dyDescent="0.25">
      <c r="A33" s="86"/>
      <c r="B33" s="163" t="s">
        <v>482</v>
      </c>
      <c r="C33" s="164"/>
      <c r="D33" s="165">
        <v>1</v>
      </c>
      <c r="E33" s="166"/>
      <c r="F33" s="167"/>
      <c r="G33" s="168">
        <v>2</v>
      </c>
      <c r="H33" s="166"/>
      <c r="I33" s="167"/>
      <c r="J33" s="168">
        <v>3</v>
      </c>
      <c r="K33" s="166"/>
      <c r="L33" s="167"/>
      <c r="M33" s="168">
        <v>4</v>
      </c>
      <c r="N33" s="166"/>
      <c r="O33" s="169"/>
      <c r="P33" s="165" t="s">
        <v>2</v>
      </c>
      <c r="Q33" s="170"/>
      <c r="R33" s="171"/>
      <c r="S33" s="5" t="s">
        <v>3</v>
      </c>
      <c r="T33" s="4" t="s">
        <v>4</v>
      </c>
    </row>
    <row r="34" spans="1:46" x14ac:dyDescent="0.2">
      <c r="A34" s="224">
        <v>75</v>
      </c>
      <c r="B34" s="225">
        <v>1</v>
      </c>
      <c r="C34" s="37" t="str">
        <f>IF(A34&gt;0,IF(VLOOKUP(A34,seznam!$A$2:$C$398,3)&gt;0,VLOOKUP(A34,seznam!$A$2:$C$398,3),"------"),"------")</f>
        <v>Triangl Rájec</v>
      </c>
      <c r="D34" s="226"/>
      <c r="E34" s="227"/>
      <c r="F34" s="228"/>
      <c r="G34" s="221">
        <f>AE37</f>
        <v>2</v>
      </c>
      <c r="H34" s="222" t="str">
        <f>AF37</f>
        <v>:</v>
      </c>
      <c r="I34" s="223">
        <f>AG37</f>
        <v>0</v>
      </c>
      <c r="J34" s="221">
        <f>AG39</f>
        <v>2</v>
      </c>
      <c r="K34" s="222" t="str">
        <f>AF39</f>
        <v>:</v>
      </c>
      <c r="L34" s="223">
        <f>AE39</f>
        <v>0</v>
      </c>
      <c r="M34" s="221" t="str">
        <f>AE34</f>
        <v>0</v>
      </c>
      <c r="N34" s="222" t="str">
        <f>AF34</f>
        <v>:</v>
      </c>
      <c r="O34" s="209" t="str">
        <f>AG34</f>
        <v>0</v>
      </c>
      <c r="P34" s="206">
        <f>G34+J34+M34</f>
        <v>4</v>
      </c>
      <c r="Q34" s="222" t="s">
        <v>5</v>
      </c>
      <c r="R34" s="223">
        <f>I34+L34+O34</f>
        <v>0</v>
      </c>
      <c r="S34" s="208">
        <f>IF(G34&gt;I34,2,IF(AND(G34&lt;I34,H34=":"),1,0))+IF(J34&gt;L34,2,IF(AND(J34&lt;L34,K34=":"),1,0))+IF(M34&gt;O34,2,IF(AND(M34&lt;O34,N34=":"),1,0))</f>
        <v>4</v>
      </c>
      <c r="T34" s="211">
        <v>1</v>
      </c>
      <c r="U34" s="172"/>
      <c r="V34" s="6">
        <v>1</v>
      </c>
      <c r="W34" s="10" t="str">
        <f>C35</f>
        <v>Dudek Michal</v>
      </c>
      <c r="X34" s="16" t="s">
        <v>8</v>
      </c>
      <c r="Y34" s="13" t="str">
        <f>C41</f>
        <v>------</v>
      </c>
      <c r="Z34" s="40"/>
      <c r="AA34" s="41"/>
      <c r="AB34" s="41"/>
      <c r="AC34" s="41"/>
      <c r="AD34" s="45"/>
      <c r="AE34" s="22" t="str">
        <f t="shared" ref="AE34:AE39" si="15">IF(OR(VALUE($AJ34)=0,VALUE($AK34)=0), "0",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)</f>
        <v>0</v>
      </c>
      <c r="AF34" s="23" t="s">
        <v>5</v>
      </c>
      <c r="AG34" s="24" t="str">
        <f t="shared" ref="AG34:AG39" si="16">IF(OR(VALUE($AJ34)=0,VALUE($AK34)=0), "0",IF(AND(LEN(Z34)&gt;0,MID(Z34,1,1)="-"),"1","0")+IF(AND(LEN(AA34)&gt;0,MID(AA34,1,1)="-"),"1","0")+IF(AND(LEN(AB34)&gt;0,MID(AB34,1,1)="-"),"1","0")+IF(AND(LEN(AC34)&gt;0,MID(AC34,1,1)="-"),"1","0")+IF(AND(LEN(AD34)&gt;0,MID(AD34,1,1)="-"),"1","0"))</f>
        <v>0</v>
      </c>
      <c r="AJ34" s="102">
        <f>IF(ISBLANK(U34), A34,0)</f>
        <v>75</v>
      </c>
      <c r="AK34" s="102">
        <f>IF(ISBLANK(U40), A40,0)</f>
        <v>0</v>
      </c>
      <c r="AP34" s="106" t="str">
        <f>IF(OR(VALUE($AJ34)=0,VALUE($AK34)=0), "0",IF(LEN(Z34)&gt;0,IF(MID(Z34,1,1)&lt;&gt;"-",IF(MOD(ABS(Z34),100)&gt;9,MOD(ABS(Z34),100)+2,11),MOD(ABS(Z34),100)),0)+IF(LEN(AA34)&gt;0,IF(MID(AA34,1,1)&lt;&gt;"-",IF(MOD(ABS(AA34),100)&gt;9,MOD(ABS(AA34),100)+2,11),MOD(ABS(AA34),100)),0)+IF(LEN(AB34)&gt;0,IF(MID(AB34,1,1)&lt;&gt;"-",IF(MOD(ABS(AB34),100)&gt;9,MOD(ABS(AB34),100)+2,11),MOD(ABS(AB34),100)),0)+IF(LEN(AC34)&gt;0,IF(MID(AC34,1,1)&lt;&gt;"-",IF(MOD(ABS(AC34),100)&gt;9,MOD(ABS(AC34),100)+2,11),MOD(ABS(AC34),100)),0)+IF(LEN(AD34)&gt;0,IF(MID(AD34,1,1)&lt;&gt;"-",IF(MOD(ABS(AD34),100)&gt;9,MOD(ABS(AD34),100)+2,11),MOD(ABS(AD34),100)),0))</f>
        <v>0</v>
      </c>
      <c r="AQ34" s="106" t="str">
        <f>IF(OR(VALUE($AJ34)=0,VALUE($AK34)=0), "0",IF(LEN(Z34)&gt;0,IF(MID(Z34,1,1)&lt;&gt;"-",MOD(Z34,100),IF(MOD(ABS(Z34),100)&gt;9,MOD(ABS(Z34),100)+2,11)),0)+IF(LEN(AA34)&gt;0,IF(MID(AA34,1,1)&lt;&gt;"-",MOD(AA34,100),IF(MOD(ABS(AA34),100)&gt;9,MOD(ABS(AA34),100)+2,11)),0)+IF(LEN(AB34)&gt;0,IF(MID(AB34,1,1)&lt;&gt;"-",MOD(AB34,100),IF(MOD(ABS(AB34),100)&gt;9,MOD(ABS(AB34),100)+2,11)),0)+IF(LEN(AC34)&gt;0,IF(MID(AC34,1,1)&lt;&gt;"-",MOD(AC34,100),IF(MOD(ABS(AC34),100)&gt;9,MOD(ABS(AC34),100)+2,11)),0)+IF(LEN(AD34)&gt;0,IF(MID(AD34,1,1)&lt;&gt;"-",MOD(AD34,100),IF(MOD(ABS(AD34),100)&gt;9,MOD(ABS(AD34),100)+2,11)),0))</f>
        <v>0</v>
      </c>
      <c r="AR34">
        <f>AP34-AQ34</f>
        <v>0</v>
      </c>
      <c r="AS34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14</v>
      </c>
      <c r="AT34" t="str">
        <f>IF($A34&gt;0,IF(VLOOKUP($A34,seznam!$A$2:$C$398,2)&gt;0,VLOOKUP($A34,seznam!$A$2:$C$398,2),"------"),"------")</f>
        <v>Dudek Michal</v>
      </c>
    </row>
    <row r="35" spans="1:46" x14ac:dyDescent="0.2">
      <c r="A35" s="218"/>
      <c r="B35" s="213"/>
      <c r="C35" s="85" t="str">
        <f>IF(A34&gt;0,IF(VLOOKUP(A34,seznam!$A$2:$C$398,2)&gt;0,VLOOKUP(A34,seznam!$A$2:$C$398,2),"------"),"------")</f>
        <v>Dudek Michal</v>
      </c>
      <c r="D35" s="201"/>
      <c r="E35" s="201"/>
      <c r="F35" s="202"/>
      <c r="G35" s="203"/>
      <c r="H35" s="204"/>
      <c r="I35" s="205"/>
      <c r="J35" s="203"/>
      <c r="K35" s="204"/>
      <c r="L35" s="205"/>
      <c r="M35" s="203"/>
      <c r="N35" s="204"/>
      <c r="O35" s="210"/>
      <c r="P35" s="207"/>
      <c r="Q35" s="204"/>
      <c r="R35" s="205"/>
      <c r="S35" s="197"/>
      <c r="T35" s="198"/>
      <c r="U35" s="172"/>
      <c r="V35" s="7">
        <v>2</v>
      </c>
      <c r="W35" s="11" t="str">
        <f>C37</f>
        <v>Mencler Jan</v>
      </c>
      <c r="X35" s="17" t="s">
        <v>8</v>
      </c>
      <c r="Y35" s="14" t="str">
        <f>C39</f>
        <v>Veselý Ivo</v>
      </c>
      <c r="Z35" s="42" t="s">
        <v>469</v>
      </c>
      <c r="AA35" s="39" t="s">
        <v>463</v>
      </c>
      <c r="AB35" s="39" t="s">
        <v>469</v>
      </c>
      <c r="AC35" s="39"/>
      <c r="AD35" s="46"/>
      <c r="AE35" s="25">
        <f t="shared" si="15"/>
        <v>1</v>
      </c>
      <c r="AF35" s="26" t="s">
        <v>5</v>
      </c>
      <c r="AG35" s="27">
        <f t="shared" si="16"/>
        <v>2</v>
      </c>
      <c r="AJ35" s="102">
        <f>IF(ISBLANK(U36), A36,0)</f>
        <v>240</v>
      </c>
      <c r="AK35" s="102">
        <f>IF(ISBLANK(U38), A38,0)</f>
        <v>113</v>
      </c>
      <c r="AP35" s="106">
        <f>IF(OR(VALUE($AJ35)=0,VALUE($AK35)=0), "0",IF(LEN(Z35)&gt;0,IF(MID(Z35,1,1)&lt;&gt;"-",IF(MOD(ABS(Z35),100)&gt;9,MOD(ABS(Z35),100)+2,11),MOD(ABS(Z35),100)),0)+IF(LEN(AA35)&gt;0,IF(MID(AA35,1,1)&lt;&gt;"-",IF(MOD(ABS(AA35),100)&gt;9,MOD(ABS(AA35),100)+2,11),MOD(ABS(AA35),100)),0)+IF(LEN(AB35)&gt;0,IF(MID(AB35,1,1)&lt;&gt;"-",IF(MOD(ABS(AB35),100)&gt;9,MOD(ABS(AB35),100)+2,11),MOD(ABS(AB35),100)),0)+IF(LEN(AC35)&gt;0,IF(MID(AC35,1,1)&lt;&gt;"-",IF(MOD(ABS(AC35),100)&gt;9,MOD(ABS(AC35),100)+2,11),MOD(ABS(AC35),100)),0)+IF(LEN(AD35)&gt;0,IF(MID(AD35,1,1)&lt;&gt;"-",IF(MOD(ABS(AD35),100)&gt;9,MOD(ABS(AD35),100)+2,11),MOD(ABS(AD35),100)),0))</f>
        <v>27</v>
      </c>
      <c r="AQ35" s="106">
        <f>IF(OR(VALUE($AJ35)=0,VALUE($AK35)=0), "0",IF(LEN(Z35)&gt;0,IF(MID(Z35,1,1)&lt;&gt;"-",MOD(Z35,100),IF(MOD(ABS(Z35),100)&gt;9,MOD(ABS(Z35),100)+2,11)),0)+IF(LEN(AA35)&gt;0,IF(MID(AA35,1,1)&lt;&gt;"-",MOD(AA35,100),IF(MOD(ABS(AA35),100)&gt;9,MOD(ABS(AA35),100)+2,11)),0)+IF(LEN(AB35)&gt;0,IF(MID(AB35,1,1)&lt;&gt;"-",MOD(AB35,100),IF(MOD(ABS(AB35),100)&gt;9,MOD(ABS(AB35),100)+2,11)),0)+IF(LEN(AC35)&gt;0,IF(MID(AC35,1,1)&lt;&gt;"-",MOD(AC35,100),IF(MOD(ABS(AC35),100)&gt;9,MOD(ABS(AC35),100)+2,11)),0)+IF(LEN(AD35)&gt;0,IF(MID(AD35,1,1)&lt;&gt;"-",MOD(AD35,100),IF(MOD(ABS(AD35),100)&gt;9,MOD(ABS(AD35),100)+2,11)),0))</f>
        <v>30</v>
      </c>
      <c r="AR35">
        <f t="shared" ref="AR35:AR39" si="17">AP35-AQ35</f>
        <v>-3</v>
      </c>
    </row>
    <row r="36" spans="1:46" x14ac:dyDescent="0.2">
      <c r="A36" s="218">
        <v>240</v>
      </c>
      <c r="B36" s="212">
        <v>2</v>
      </c>
      <c r="C36" s="38" t="str">
        <f>IF(A36&gt;0,IF(VLOOKUP(A36,seznam!$A$2:$C$398,3)&gt;0,VLOOKUP(A36,seznam!$A$2:$C$398,3),"------"),"------")</f>
        <v>Triangl Rájec</v>
      </c>
      <c r="D36" s="182">
        <f>I34</f>
        <v>0</v>
      </c>
      <c r="E36" s="182" t="str">
        <f>H34</f>
        <v>:</v>
      </c>
      <c r="F36" s="186">
        <f>G34</f>
        <v>2</v>
      </c>
      <c r="G36" s="174"/>
      <c r="H36" s="175"/>
      <c r="I36" s="199"/>
      <c r="J36" s="192">
        <f>AE35</f>
        <v>1</v>
      </c>
      <c r="K36" s="182" t="str">
        <f>AF35</f>
        <v>:</v>
      </c>
      <c r="L36" s="186">
        <f>AG35</f>
        <v>2</v>
      </c>
      <c r="M36" s="192" t="str">
        <f>AE38</f>
        <v>0</v>
      </c>
      <c r="N36" s="182" t="str">
        <f>AF38</f>
        <v>:</v>
      </c>
      <c r="O36" s="214" t="str">
        <f>AG38</f>
        <v>0</v>
      </c>
      <c r="P36" s="180">
        <f>D36+J36+M36</f>
        <v>1</v>
      </c>
      <c r="Q36" s="182" t="s">
        <v>5</v>
      </c>
      <c r="R36" s="186">
        <f>F36+L36+O36</f>
        <v>4</v>
      </c>
      <c r="S36" s="188">
        <f>IF(D36&gt;F36,2,IF(AND(D36&lt;F36,E36=":"),1,0))+IF(J36&gt;L36,2,IF(AND(J36&lt;L36,K36=":"),1,0))+IF(M36&gt;O36,2,IF(AND(M36&lt;O36,N36=":"),1,0))</f>
        <v>2</v>
      </c>
      <c r="T36" s="190">
        <v>3</v>
      </c>
      <c r="U36" s="172"/>
      <c r="V36" s="7">
        <v>3</v>
      </c>
      <c r="W36" s="11" t="str">
        <f>C41</f>
        <v>------</v>
      </c>
      <c r="X36" s="18" t="s">
        <v>8</v>
      </c>
      <c r="Y36" s="14" t="str">
        <f>C39</f>
        <v>Veselý Ivo</v>
      </c>
      <c r="Z36" s="42"/>
      <c r="AA36" s="39"/>
      <c r="AB36" s="39"/>
      <c r="AC36" s="39"/>
      <c r="AD36" s="46"/>
      <c r="AE36" s="25" t="str">
        <f t="shared" si="15"/>
        <v>0</v>
      </c>
      <c r="AF36" s="26" t="s">
        <v>5</v>
      </c>
      <c r="AG36" s="27" t="str">
        <f t="shared" si="16"/>
        <v>0</v>
      </c>
      <c r="AJ36" s="102">
        <f>IF(ISBLANK(U40), A40,0)</f>
        <v>0</v>
      </c>
      <c r="AK36" s="102">
        <f>IF(ISBLANK(U38), A38,0)</f>
        <v>113</v>
      </c>
      <c r="AP36" s="106" t="str">
        <f>IF(OR(VALUE($AJ36)=0,VALUE($AK36)=0), "0",IF(LEN(Z36)&gt;0,IF(MID(Z36,1,1)&lt;&gt;"-",IF(MOD(ABS(Z36),100)&gt;9,MOD(ABS(Z36),100)+2,11),MOD(ABS(Z36),100)),0)+IF(LEN(AA36)&gt;0,IF(MID(AA36,1,1)&lt;&gt;"-",IF(MOD(ABS(AA36),100)&gt;9,MOD(ABS(AA36),100)+2,11),MOD(ABS(AA36),100)),0)+IF(LEN(AB36)&gt;0,IF(MID(AB36,1,1)&lt;&gt;"-",IF(MOD(ABS(AB36),100)&gt;9,MOD(ABS(AB36),100)+2,11),MOD(ABS(AB36),100)),0)+IF(LEN(AC36)&gt;0,IF(MID(AC36,1,1)&lt;&gt;"-",IF(MOD(ABS(AC36),100)&gt;9,MOD(ABS(AC36),100)+2,11),MOD(ABS(AC36),100)),0)+IF(LEN(AD36)&gt;0,IF(MID(AD36,1,1)&lt;&gt;"-",IF(MOD(ABS(AD36),100)&gt;9,MOD(ABS(AD36),100)+2,11),MOD(ABS(AD36),100)),0))</f>
        <v>0</v>
      </c>
      <c r="AQ36" s="106" t="str">
        <f t="shared" ref="AQ36:AQ39" si="18">IF(OR(VALUE($AJ36)=0,VALUE($AK36)=0), "0",IF(LEN(Z36)&gt;0,IF(MID(Z36,1,1)&lt;&gt;"-",MOD(Z36,100),IF(MOD(ABS(Z36),100)&gt;9,MOD(ABS(Z36),100)+2,11)),0)+IF(LEN(AA36)&gt;0,IF(MID(AA36,1,1)&lt;&gt;"-",MOD(AA36,100),IF(MOD(ABS(AA36),100)&gt;9,MOD(ABS(AA36),100)+2,11)),0)+IF(LEN(AB36)&gt;0,IF(MID(AB36,1,1)&lt;&gt;"-",MOD(AB36,100),IF(MOD(ABS(AB36),100)&gt;9,MOD(ABS(AB36),100)+2,11)),0)+IF(LEN(AC36)&gt;0,IF(MID(AC36,1,1)&lt;&gt;"-",MOD(AC36,100),IF(MOD(ABS(AC36),100)&gt;9,MOD(ABS(AC36),100)+2,11)),0)+IF(LEN(AD36)&gt;0,IF(MID(AD36,1,1)&lt;&gt;"-",MOD(AD36,100),IF(MOD(ABS(AD36),100)&gt;9,MOD(ABS(AD36),100)+2,11)),0))</f>
        <v>0</v>
      </c>
      <c r="AR36">
        <f t="shared" si="17"/>
        <v>0</v>
      </c>
      <c r="AS36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-12</v>
      </c>
      <c r="AT36" t="str">
        <f>IF($A36&gt;0,IF(VLOOKUP($A36,seznam!$A$2:$C$398,2)&gt;0,VLOOKUP($A36,seznam!$A$2:$C$398,2),"------"),"------")</f>
        <v>Mencler Jan</v>
      </c>
    </row>
    <row r="37" spans="1:46" x14ac:dyDescent="0.2">
      <c r="A37" s="218"/>
      <c r="B37" s="213"/>
      <c r="C37" s="35" t="str">
        <f>IF(A36&gt;0,IF(VLOOKUP(A36,seznam!$A$2:$C$398,2)&gt;0,VLOOKUP(A36,seznam!$A$2:$C$398,2),"------"),"------")</f>
        <v>Mencler Jan</v>
      </c>
      <c r="D37" s="204"/>
      <c r="E37" s="204"/>
      <c r="F37" s="205"/>
      <c r="G37" s="200"/>
      <c r="H37" s="201"/>
      <c r="I37" s="202"/>
      <c r="J37" s="203"/>
      <c r="K37" s="204"/>
      <c r="L37" s="205"/>
      <c r="M37" s="203"/>
      <c r="N37" s="204"/>
      <c r="O37" s="210"/>
      <c r="P37" s="194"/>
      <c r="Q37" s="195"/>
      <c r="R37" s="196"/>
      <c r="S37" s="197"/>
      <c r="T37" s="198"/>
      <c r="U37" s="172"/>
      <c r="V37" s="7">
        <v>4</v>
      </c>
      <c r="W37" s="11" t="str">
        <f>C35</f>
        <v>Dudek Michal</v>
      </c>
      <c r="X37" s="17" t="s">
        <v>8</v>
      </c>
      <c r="Y37" s="14" t="str">
        <f>C37</f>
        <v>Mencler Jan</v>
      </c>
      <c r="Z37" s="42" t="s">
        <v>458</v>
      </c>
      <c r="AA37" s="39" t="s">
        <v>462</v>
      </c>
      <c r="AB37" s="39"/>
      <c r="AC37" s="39"/>
      <c r="AD37" s="46"/>
      <c r="AE37" s="25">
        <f t="shared" si="15"/>
        <v>2</v>
      </c>
      <c r="AF37" s="26" t="s">
        <v>5</v>
      </c>
      <c r="AG37" s="27">
        <f t="shared" si="16"/>
        <v>0</v>
      </c>
      <c r="AJ37" s="102">
        <f>IF(ISBLANK(U34), A34,0)</f>
        <v>75</v>
      </c>
      <c r="AK37" s="102">
        <f>IF(ISBLANK(U36), A36,0)</f>
        <v>240</v>
      </c>
      <c r="AP37" s="106">
        <f t="shared" ref="AP37:AP39" si="19">IF(OR(VALUE($AJ37)=0,VALUE($AK37)=0), "0",IF(LEN(Z37)&gt;0,IF(MID(Z37,1,1)&lt;&gt;"-",IF(MOD(ABS(Z37),100)&gt;9,MOD(ABS(Z37),100)+2,11),MOD(ABS(Z37),100)),0)+IF(LEN(AA37)&gt;0,IF(MID(AA37,1,1)&lt;&gt;"-",IF(MOD(ABS(AA37),100)&gt;9,MOD(ABS(AA37),100)+2,11),MOD(ABS(AA37),100)),0)+IF(LEN(AB37)&gt;0,IF(MID(AB37,1,1)&lt;&gt;"-",IF(MOD(ABS(AB37),100)&gt;9,MOD(ABS(AB37),100)+2,11),MOD(ABS(AB37),100)),0)+IF(LEN(AC37)&gt;0,IF(MID(AC37,1,1)&lt;&gt;"-",IF(MOD(ABS(AC37),100)&gt;9,MOD(ABS(AC37),100)+2,11),MOD(ABS(AC37),100)),0)+IF(LEN(AD37)&gt;0,IF(MID(AD37,1,1)&lt;&gt;"-",IF(MOD(ABS(AD37),100)&gt;9,MOD(ABS(AD37),100)+2,11),MOD(ABS(AD37),100)),0))</f>
        <v>22</v>
      </c>
      <c r="AQ37" s="106">
        <f t="shared" si="18"/>
        <v>13</v>
      </c>
      <c r="AR37">
        <f t="shared" si="17"/>
        <v>9</v>
      </c>
    </row>
    <row r="38" spans="1:46" x14ac:dyDescent="0.2">
      <c r="A38" s="218">
        <v>113</v>
      </c>
      <c r="B38" s="212">
        <v>3</v>
      </c>
      <c r="C38" s="38" t="str">
        <f>IF(A38&gt;0,IF(VLOOKUP(A38,seznam!$A$2:$C$398,3)&gt;0,VLOOKUP(A38,seznam!$A$2:$C$398,3),"------"),"------")</f>
        <v>Velké Opatovice</v>
      </c>
      <c r="D38" s="182">
        <f>L34</f>
        <v>0</v>
      </c>
      <c r="E38" s="182" t="str">
        <f>K34</f>
        <v>:</v>
      </c>
      <c r="F38" s="186">
        <f>J34</f>
        <v>2</v>
      </c>
      <c r="G38" s="192">
        <f>L36</f>
        <v>2</v>
      </c>
      <c r="H38" s="182" t="str">
        <f>K36</f>
        <v>:</v>
      </c>
      <c r="I38" s="186">
        <f>J36</f>
        <v>1</v>
      </c>
      <c r="J38" s="174"/>
      <c r="K38" s="175"/>
      <c r="L38" s="199"/>
      <c r="M38" s="192" t="str">
        <f>AG36</f>
        <v>0</v>
      </c>
      <c r="N38" s="182" t="str">
        <f>AF36</f>
        <v>:</v>
      </c>
      <c r="O38" s="214" t="str">
        <f>AE36</f>
        <v>0</v>
      </c>
      <c r="P38" s="180">
        <f>D38+G38+M38</f>
        <v>2</v>
      </c>
      <c r="Q38" s="182" t="s">
        <v>5</v>
      </c>
      <c r="R38" s="186">
        <f>F38+I38+O38</f>
        <v>3</v>
      </c>
      <c r="S38" s="188">
        <f>IF(D38&gt;F38,2,IF(AND(D38&lt;F38,E38=":"),1,0))+IF(G38&gt;I38,2,IF(AND(G38&lt;I38,H38=":"),1,0))+IF(M38&gt;O38,2,IF(AND(M38&lt;O38,N38=":"),1,0))</f>
        <v>3</v>
      </c>
      <c r="T38" s="190">
        <v>2</v>
      </c>
      <c r="U38" s="172"/>
      <c r="V38" s="7">
        <v>5</v>
      </c>
      <c r="W38" s="11" t="str">
        <f>C37</f>
        <v>Mencler Jan</v>
      </c>
      <c r="X38" s="17" t="s">
        <v>8</v>
      </c>
      <c r="Y38" s="14" t="str">
        <f>C41</f>
        <v>------</v>
      </c>
      <c r="Z38" s="42"/>
      <c r="AA38" s="39"/>
      <c r="AB38" s="39"/>
      <c r="AC38" s="39"/>
      <c r="AD38" s="46"/>
      <c r="AE38" s="25" t="str">
        <f t="shared" si="15"/>
        <v>0</v>
      </c>
      <c r="AF38" s="26" t="s">
        <v>5</v>
      </c>
      <c r="AG38" s="27" t="str">
        <f t="shared" si="16"/>
        <v>0</v>
      </c>
      <c r="AJ38" s="102">
        <f>IF(ISBLANK(U36), A36,0)</f>
        <v>240</v>
      </c>
      <c r="AK38" s="102">
        <f>IF(ISBLANK(U40), A40,0)</f>
        <v>0</v>
      </c>
      <c r="AP38" s="106" t="str">
        <f t="shared" si="19"/>
        <v>0</v>
      </c>
      <c r="AQ38" s="106" t="str">
        <f t="shared" si="18"/>
        <v>0</v>
      </c>
      <c r="AR38">
        <f t="shared" si="17"/>
        <v>0</v>
      </c>
      <c r="AS38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-2</v>
      </c>
      <c r="AT38" t="str">
        <f>IF($A38&gt;0,IF(VLOOKUP($A38,seznam!$A$2:$C$398,2)&gt;0,VLOOKUP($A38,seznam!$A$2:$C$398,2),"------"),"------")</f>
        <v>Veselý Ivo</v>
      </c>
    </row>
    <row r="39" spans="1:46" ht="13.5" thickBot="1" x14ac:dyDescent="0.25">
      <c r="A39" s="218"/>
      <c r="B39" s="213"/>
      <c r="C39" s="35" t="str">
        <f>IF(A38&gt;0,IF(VLOOKUP(A38,seznam!$A$2:$C$398,2)&gt;0,VLOOKUP(A38,seznam!$A$2:$C$398,2),"------"),"------")</f>
        <v>Veselý Ivo</v>
      </c>
      <c r="D39" s="204"/>
      <c r="E39" s="204"/>
      <c r="F39" s="205"/>
      <c r="G39" s="203"/>
      <c r="H39" s="204"/>
      <c r="I39" s="205"/>
      <c r="J39" s="200"/>
      <c r="K39" s="201"/>
      <c r="L39" s="202"/>
      <c r="M39" s="203"/>
      <c r="N39" s="204"/>
      <c r="O39" s="210"/>
      <c r="P39" s="207"/>
      <c r="Q39" s="204"/>
      <c r="R39" s="205"/>
      <c r="S39" s="197"/>
      <c r="T39" s="198"/>
      <c r="U39" s="172"/>
      <c r="V39" s="8">
        <v>6</v>
      </c>
      <c r="W39" s="12" t="str">
        <f>C39</f>
        <v>Veselý Ivo</v>
      </c>
      <c r="X39" s="19" t="s">
        <v>8</v>
      </c>
      <c r="Y39" s="15" t="str">
        <f>C35</f>
        <v>Dudek Michal</v>
      </c>
      <c r="Z39" s="43" t="s">
        <v>471</v>
      </c>
      <c r="AA39" s="44" t="s">
        <v>469</v>
      </c>
      <c r="AB39" s="44"/>
      <c r="AC39" s="44"/>
      <c r="AD39" s="47"/>
      <c r="AE39" s="28">
        <f t="shared" si="15"/>
        <v>0</v>
      </c>
      <c r="AF39" s="29" t="s">
        <v>5</v>
      </c>
      <c r="AG39" s="30">
        <f t="shared" si="16"/>
        <v>2</v>
      </c>
      <c r="AJ39" s="102">
        <f>IF(ISBLANK(U38), A38,0)</f>
        <v>113</v>
      </c>
      <c r="AK39" s="102">
        <f>IF(ISBLANK(U34), A34,0)</f>
        <v>75</v>
      </c>
      <c r="AP39" s="106">
        <f t="shared" si="19"/>
        <v>17</v>
      </c>
      <c r="AQ39" s="106">
        <f t="shared" si="18"/>
        <v>22</v>
      </c>
      <c r="AR39">
        <f t="shared" si="17"/>
        <v>-5</v>
      </c>
    </row>
    <row r="40" spans="1:46" x14ac:dyDescent="0.2">
      <c r="A40" s="218"/>
      <c r="B40" s="212">
        <v>4</v>
      </c>
      <c r="C40" s="38" t="str">
        <f>IF(A40&gt;0,IF(VLOOKUP(A40,seznam!$A$2:$C$398,3)&gt;0,VLOOKUP(A40,seznam!$A$2:$C$398,3),"------"),"------")</f>
        <v>------</v>
      </c>
      <c r="D40" s="182" t="str">
        <f>O34</f>
        <v>0</v>
      </c>
      <c r="E40" s="182" t="str">
        <f>N34</f>
        <v>:</v>
      </c>
      <c r="F40" s="186" t="str">
        <f>M34</f>
        <v>0</v>
      </c>
      <c r="G40" s="192" t="str">
        <f>O36</f>
        <v>0</v>
      </c>
      <c r="H40" s="182" t="str">
        <f>N36</f>
        <v>:</v>
      </c>
      <c r="I40" s="186" t="str">
        <f>M36</f>
        <v>0</v>
      </c>
      <c r="J40" s="192" t="str">
        <f>O38</f>
        <v>0</v>
      </c>
      <c r="K40" s="182" t="str">
        <f>N38</f>
        <v>:</v>
      </c>
      <c r="L40" s="186" t="str">
        <f>M38</f>
        <v>0</v>
      </c>
      <c r="M40" s="174"/>
      <c r="N40" s="175"/>
      <c r="O40" s="176"/>
      <c r="P40" s="180">
        <f>D40+G40+J40</f>
        <v>0</v>
      </c>
      <c r="Q40" s="182" t="s">
        <v>5</v>
      </c>
      <c r="R40" s="186">
        <f>F40+I40+L40</f>
        <v>0</v>
      </c>
      <c r="S40" s="188">
        <f>IF(D40&gt;F40,2,IF(AND(D40&lt;F40,E40=":"),1,0))+IF(G40&gt;I40,2,IF(AND(G40&lt;I40,H40=":"),1,0))+IF(J40&gt;L40,2,IF(AND(J40&lt;L40,K40=":"),1,0))</f>
        <v>0</v>
      </c>
      <c r="T40" s="190"/>
      <c r="U40" s="173"/>
      <c r="AS40">
        <f ca="1">IF($AJ34=INDIRECT(ADDRESS(ROW(),1)),$AR34,0)+IF($AJ35=INDIRECT(ADDRESS(ROW(),1)),$AR35,0)+IF($AJ36=INDIRECT(ADDRESS(ROW(),1)),$AR36,0)+IF($AJ37=INDIRECT(ADDRESS(ROW(),1)),$AR37,0)+IF($AJ38=INDIRECT(ADDRESS(ROW(),1)),$AR38,0)+IF($AJ39=INDIRECT(ADDRESS(ROW(),1)),$AR39,0)+IF($AK34=INDIRECT(ADDRESS(ROW(),1)),-$AR34,0)+IF($AK35=INDIRECT(ADDRESS(ROW(),1)),-$AR35,0)+IF($AK36=INDIRECT(ADDRESS(ROW(),1)),-$AR36,0)+IF($AK37=INDIRECT(ADDRESS(ROW(),1)),-$AR37,0)+IF($AK38=INDIRECT(ADDRESS(ROW(),1)),-$AR38,0)+IF($AK39=INDIRECT(ADDRESS(ROW(),1)),-$AR39,0)</f>
        <v>0</v>
      </c>
      <c r="AT40" t="str">
        <f>IF($A40&gt;0,IF(VLOOKUP($A40,seznam!$A$2:$C$398,2)&gt;0,VLOOKUP($A40,seznam!$A$2:$C$398,2),"------"),"------")</f>
        <v>------</v>
      </c>
    </row>
    <row r="41" spans="1:46" ht="13.5" thickBot="1" x14ac:dyDescent="0.25">
      <c r="A41" s="219"/>
      <c r="B41" s="220"/>
      <c r="C41" s="36" t="str">
        <f>IF(A40&gt;0,IF(VLOOKUP(A40,seznam!$A$2:$C$398,2)&gt;0,VLOOKUP(A40,seznam!$A$2:$C$398,2),"------"),"------")</f>
        <v>------</v>
      </c>
      <c r="D41" s="183"/>
      <c r="E41" s="183"/>
      <c r="F41" s="187"/>
      <c r="G41" s="193"/>
      <c r="H41" s="183"/>
      <c r="I41" s="187"/>
      <c r="J41" s="193"/>
      <c r="K41" s="183"/>
      <c r="L41" s="187"/>
      <c r="M41" s="177"/>
      <c r="N41" s="178"/>
      <c r="O41" s="179"/>
      <c r="P41" s="181"/>
      <c r="Q41" s="183"/>
      <c r="R41" s="187"/>
      <c r="S41" s="189"/>
      <c r="T41" s="191"/>
      <c r="U41" s="173"/>
    </row>
    <row r="43" spans="1:46" ht="39.950000000000003" customHeight="1" x14ac:dyDescent="0.2">
      <c r="B43" s="184" t="str">
        <f>B1</f>
        <v>OP Blansko - 1.stupeň turnaj A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</row>
    <row r="44" spans="1:46" ht="13.5" thickBot="1" x14ac:dyDescent="0.25"/>
    <row r="45" spans="1:46" ht="13.5" thickBot="1" x14ac:dyDescent="0.25">
      <c r="A45" s="86"/>
      <c r="B45" s="163" t="s">
        <v>11</v>
      </c>
      <c r="C45" s="164"/>
      <c r="D45" s="165">
        <v>1</v>
      </c>
      <c r="E45" s="166"/>
      <c r="F45" s="167"/>
      <c r="G45" s="168">
        <v>2</v>
      </c>
      <c r="H45" s="166"/>
      <c r="I45" s="167"/>
      <c r="J45" s="168">
        <v>3</v>
      </c>
      <c r="K45" s="166"/>
      <c r="L45" s="167"/>
      <c r="M45" s="168">
        <v>4</v>
      </c>
      <c r="N45" s="166"/>
      <c r="O45" s="169"/>
      <c r="P45" s="165" t="s">
        <v>2</v>
      </c>
      <c r="Q45" s="170"/>
      <c r="R45" s="171"/>
      <c r="S45" s="5" t="s">
        <v>3</v>
      </c>
      <c r="T45" s="4" t="s">
        <v>4</v>
      </c>
    </row>
    <row r="46" spans="1:46" x14ac:dyDescent="0.2">
      <c r="A46" s="224"/>
      <c r="B46" s="225">
        <v>1</v>
      </c>
      <c r="C46" s="37" t="str">
        <f>IF(A46&gt;0,IF(VLOOKUP(A46,seznam!$A$2:$C$398,3)&gt;0,VLOOKUP(A46,seznam!$A$2:$C$398,3),"------"),"------")</f>
        <v>------</v>
      </c>
      <c r="D46" s="226"/>
      <c r="E46" s="227"/>
      <c r="F46" s="228"/>
      <c r="G46" s="221" t="str">
        <f>AE49</f>
        <v>0</v>
      </c>
      <c r="H46" s="222" t="str">
        <f>AF49</f>
        <v>:</v>
      </c>
      <c r="I46" s="223" t="str">
        <f>AG49</f>
        <v>0</v>
      </c>
      <c r="J46" s="221" t="str">
        <f>AG51</f>
        <v>0</v>
      </c>
      <c r="K46" s="222" t="str">
        <f>AF51</f>
        <v>:</v>
      </c>
      <c r="L46" s="223" t="str">
        <f>AE51</f>
        <v>0</v>
      </c>
      <c r="M46" s="221" t="str">
        <f>AE46</f>
        <v>0</v>
      </c>
      <c r="N46" s="222" t="str">
        <f>AF46</f>
        <v>:</v>
      </c>
      <c r="O46" s="209" t="str">
        <f>AG46</f>
        <v>0</v>
      </c>
      <c r="P46" s="206">
        <f>G46+J46+M46</f>
        <v>0</v>
      </c>
      <c r="Q46" s="222" t="s">
        <v>5</v>
      </c>
      <c r="R46" s="223">
        <f>I46+L46+O46</f>
        <v>0</v>
      </c>
      <c r="S46" s="208">
        <f>IF(G46&gt;I46,2,IF(AND(G46&lt;I46,H46=":"),1,0))+IF(J46&gt;L46,2,IF(AND(J46&lt;L46,K46=":"),1,0))+IF(M46&gt;O46,2,IF(AND(M46&lt;O46,N46=":"),1,0))</f>
        <v>0</v>
      </c>
      <c r="T46" s="211"/>
      <c r="U46" s="172"/>
      <c r="V46" s="6">
        <v>1</v>
      </c>
      <c r="W46" s="10" t="str">
        <f>C47</f>
        <v>------</v>
      </c>
      <c r="X46" s="16" t="s">
        <v>8</v>
      </c>
      <c r="Y46" s="13" t="str">
        <f>C53</f>
        <v>------</v>
      </c>
      <c r="Z46" s="40"/>
      <c r="AA46" s="41"/>
      <c r="AB46" s="41"/>
      <c r="AC46" s="41"/>
      <c r="AD46" s="45"/>
      <c r="AE46" s="22" t="str">
        <f t="shared" ref="AE46:AE51" si="20">IF(OR(VALUE($AJ46)=0,VALUE($AK46)=0), "0",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)</f>
        <v>0</v>
      </c>
      <c r="AF46" s="23" t="s">
        <v>5</v>
      </c>
      <c r="AG46" s="24" t="str">
        <f t="shared" ref="AG46:AG51" si="21">IF(OR(VALUE($AJ46)=0,VALUE($AK46)=0), "0",IF(AND(LEN(Z46)&gt;0,MID(Z46,1,1)="-"),"1","0")+IF(AND(LEN(AA46)&gt;0,MID(AA46,1,1)="-"),"1","0")+IF(AND(LEN(AB46)&gt;0,MID(AB46,1,1)="-"),"1","0")+IF(AND(LEN(AC46)&gt;0,MID(AC46,1,1)="-"),"1","0")+IF(AND(LEN(AD46)&gt;0,MID(AD46,1,1)="-"),"1","0"))</f>
        <v>0</v>
      </c>
      <c r="AJ46" s="102">
        <f>IF(ISBLANK(U46), A46,0)</f>
        <v>0</v>
      </c>
      <c r="AK46" s="102">
        <f>IF(ISBLANK(U52), A52,0)</f>
        <v>0</v>
      </c>
      <c r="AP46" s="106" t="str">
        <f>IF(OR(VALUE($AJ46)=0,VALUE($AK46)=0), "0",IF(LEN(Z46)&gt;0,IF(MID(Z46,1,1)&lt;&gt;"-",IF(MOD(ABS(Z46),100)&gt;9,MOD(ABS(Z46),100)+2,11),MOD(ABS(Z46),100)),0)+IF(LEN(AA46)&gt;0,IF(MID(AA46,1,1)&lt;&gt;"-",IF(MOD(ABS(AA46),100)&gt;9,MOD(ABS(AA46),100)+2,11),MOD(ABS(AA46),100)),0)+IF(LEN(AB46)&gt;0,IF(MID(AB46,1,1)&lt;&gt;"-",IF(MOD(ABS(AB46),100)&gt;9,MOD(ABS(AB46),100)+2,11),MOD(ABS(AB46),100)),0)+IF(LEN(AC46)&gt;0,IF(MID(AC46,1,1)&lt;&gt;"-",IF(MOD(ABS(AC46),100)&gt;9,MOD(ABS(AC46),100)+2,11),MOD(ABS(AC46),100)),0)+IF(LEN(AD46)&gt;0,IF(MID(AD46,1,1)&lt;&gt;"-",IF(MOD(ABS(AD46),100)&gt;9,MOD(ABS(AD46),100)+2,11),MOD(ABS(AD46),100)),0))</f>
        <v>0</v>
      </c>
      <c r="AQ46" s="106" t="str">
        <f>IF(OR(VALUE($AJ46)=0,VALUE($AK46)=0), "0",IF(LEN(Z46)&gt;0,IF(MID(Z46,1,1)&lt;&gt;"-",MOD(Z46,100),IF(MOD(ABS(Z46),100)&gt;9,MOD(ABS(Z46),100)+2,11)),0)+IF(LEN(AA46)&gt;0,IF(MID(AA46,1,1)&lt;&gt;"-",MOD(AA46,100),IF(MOD(ABS(AA46),100)&gt;9,MOD(ABS(AA46),100)+2,11)),0)+IF(LEN(AB46)&gt;0,IF(MID(AB46,1,1)&lt;&gt;"-",MOD(AB46,100),IF(MOD(ABS(AB46),100)&gt;9,MOD(ABS(AB46),100)+2,11)),0)+IF(LEN(AC46)&gt;0,IF(MID(AC46,1,1)&lt;&gt;"-",MOD(AC46,100),IF(MOD(ABS(AC46),100)&gt;9,MOD(ABS(AC46),100)+2,11)),0)+IF(LEN(AD46)&gt;0,IF(MID(AD46,1,1)&lt;&gt;"-",MOD(AD46,100),IF(MOD(ABS(AD46),100)&gt;9,MOD(ABS(AD46),100)+2,11)),0))</f>
        <v>0</v>
      </c>
      <c r="AR46">
        <f>AP46-AQ46</f>
        <v>0</v>
      </c>
      <c r="AS46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0</v>
      </c>
      <c r="AT46" t="str">
        <f>IF($A46&gt;0,IF(VLOOKUP($A46,seznam!$A$2:$C$398,2)&gt;0,VLOOKUP($A46,seznam!$A$2:$C$398,2),"------"),"------")</f>
        <v>------</v>
      </c>
    </row>
    <row r="47" spans="1:46" x14ac:dyDescent="0.2">
      <c r="A47" s="218"/>
      <c r="B47" s="213"/>
      <c r="C47" s="85" t="str">
        <f>IF(A46&gt;0,IF(VLOOKUP(A46,seznam!$A$2:$C$398,2)&gt;0,VLOOKUP(A46,seznam!$A$2:$C$398,2),"------"),"------")</f>
        <v>------</v>
      </c>
      <c r="D47" s="201"/>
      <c r="E47" s="201"/>
      <c r="F47" s="202"/>
      <c r="G47" s="203"/>
      <c r="H47" s="204"/>
      <c r="I47" s="205"/>
      <c r="J47" s="203"/>
      <c r="K47" s="204"/>
      <c r="L47" s="205"/>
      <c r="M47" s="203"/>
      <c r="N47" s="204"/>
      <c r="O47" s="210"/>
      <c r="P47" s="207"/>
      <c r="Q47" s="204"/>
      <c r="R47" s="205"/>
      <c r="S47" s="197"/>
      <c r="T47" s="198"/>
      <c r="U47" s="172"/>
      <c r="V47" s="7">
        <v>2</v>
      </c>
      <c r="W47" s="11" t="str">
        <f>C49</f>
        <v>------</v>
      </c>
      <c r="X47" s="17" t="s">
        <v>8</v>
      </c>
      <c r="Y47" s="14" t="str">
        <f>C51</f>
        <v>------</v>
      </c>
      <c r="Z47" s="42"/>
      <c r="AA47" s="39"/>
      <c r="AB47" s="39"/>
      <c r="AC47" s="39"/>
      <c r="AD47" s="46"/>
      <c r="AE47" s="25" t="str">
        <f t="shared" si="20"/>
        <v>0</v>
      </c>
      <c r="AF47" s="26" t="s">
        <v>5</v>
      </c>
      <c r="AG47" s="27" t="str">
        <f t="shared" si="21"/>
        <v>0</v>
      </c>
      <c r="AJ47" s="102">
        <f>IF(ISBLANK(U48), A48,0)</f>
        <v>0</v>
      </c>
      <c r="AK47" s="102">
        <f>IF(ISBLANK(U50), A50,0)</f>
        <v>0</v>
      </c>
      <c r="AP47" s="106" t="str">
        <f>IF(OR(VALUE($AJ47)=0,VALUE($AK47)=0), "0",IF(LEN(Z47)&gt;0,IF(MID(Z47,1,1)&lt;&gt;"-",IF(MOD(ABS(Z47),100)&gt;9,MOD(ABS(Z47),100)+2,11),MOD(ABS(Z47),100)),0)+IF(LEN(AA47)&gt;0,IF(MID(AA47,1,1)&lt;&gt;"-",IF(MOD(ABS(AA47),100)&gt;9,MOD(ABS(AA47),100)+2,11),MOD(ABS(AA47),100)),0)+IF(LEN(AB47)&gt;0,IF(MID(AB47,1,1)&lt;&gt;"-",IF(MOD(ABS(AB47),100)&gt;9,MOD(ABS(AB47),100)+2,11),MOD(ABS(AB47),100)),0)+IF(LEN(AC47)&gt;0,IF(MID(AC47,1,1)&lt;&gt;"-",IF(MOD(ABS(AC47),100)&gt;9,MOD(ABS(AC47),100)+2,11),MOD(ABS(AC47),100)),0)+IF(LEN(AD47)&gt;0,IF(MID(AD47,1,1)&lt;&gt;"-",IF(MOD(ABS(AD47),100)&gt;9,MOD(ABS(AD47),100)+2,11),MOD(ABS(AD47),100)),0))</f>
        <v>0</v>
      </c>
      <c r="AQ47" s="106" t="str">
        <f>IF(OR(VALUE($AJ47)=0,VALUE($AK47)=0), "0",IF(LEN(Z47)&gt;0,IF(MID(Z47,1,1)&lt;&gt;"-",MOD(Z47,100),IF(MOD(ABS(Z47),100)&gt;9,MOD(ABS(Z47),100)+2,11)),0)+IF(LEN(AA47)&gt;0,IF(MID(AA47,1,1)&lt;&gt;"-",MOD(AA47,100),IF(MOD(ABS(AA47),100)&gt;9,MOD(ABS(AA47),100)+2,11)),0)+IF(LEN(AB47)&gt;0,IF(MID(AB47,1,1)&lt;&gt;"-",MOD(AB47,100),IF(MOD(ABS(AB47),100)&gt;9,MOD(ABS(AB47),100)+2,11)),0)+IF(LEN(AC47)&gt;0,IF(MID(AC47,1,1)&lt;&gt;"-",MOD(AC47,100),IF(MOD(ABS(AC47),100)&gt;9,MOD(ABS(AC47),100)+2,11)),0)+IF(LEN(AD47)&gt;0,IF(MID(AD47,1,1)&lt;&gt;"-",MOD(AD47,100),IF(MOD(ABS(AD47),100)&gt;9,MOD(ABS(AD47),100)+2,11)),0))</f>
        <v>0</v>
      </c>
      <c r="AR47">
        <f t="shared" ref="AR47:AR51" si="22">AP47-AQ47</f>
        <v>0</v>
      </c>
    </row>
    <row r="48" spans="1:46" x14ac:dyDescent="0.2">
      <c r="A48" s="218"/>
      <c r="B48" s="212">
        <v>2</v>
      </c>
      <c r="C48" s="38" t="str">
        <f>IF(A48&gt;0,IF(VLOOKUP(A48,seznam!$A$2:$C$398,3)&gt;0,VLOOKUP(A48,seznam!$A$2:$C$398,3),"------"),"------")</f>
        <v>------</v>
      </c>
      <c r="D48" s="182" t="str">
        <f>I46</f>
        <v>0</v>
      </c>
      <c r="E48" s="182" t="str">
        <f>H46</f>
        <v>:</v>
      </c>
      <c r="F48" s="186" t="str">
        <f>G46</f>
        <v>0</v>
      </c>
      <c r="G48" s="174"/>
      <c r="H48" s="175"/>
      <c r="I48" s="199"/>
      <c r="J48" s="192" t="str">
        <f>AE47</f>
        <v>0</v>
      </c>
      <c r="K48" s="182" t="str">
        <f>AF47</f>
        <v>:</v>
      </c>
      <c r="L48" s="186" t="str">
        <f>AG47</f>
        <v>0</v>
      </c>
      <c r="M48" s="192" t="str">
        <f>AE50</f>
        <v>0</v>
      </c>
      <c r="N48" s="182" t="str">
        <f>AF50</f>
        <v>:</v>
      </c>
      <c r="O48" s="214" t="str">
        <f>AG50</f>
        <v>0</v>
      </c>
      <c r="P48" s="180">
        <f>D48+J48+M48</f>
        <v>0</v>
      </c>
      <c r="Q48" s="182" t="s">
        <v>5</v>
      </c>
      <c r="R48" s="186">
        <f>F48+L48+O48</f>
        <v>0</v>
      </c>
      <c r="S48" s="188">
        <f>IF(D48&gt;F48,2,IF(AND(D48&lt;F48,E48=":"),1,0))+IF(J48&gt;L48,2,IF(AND(J48&lt;L48,K48=":"),1,0))+IF(M48&gt;O48,2,IF(AND(M48&lt;O48,N48=":"),1,0))</f>
        <v>0</v>
      </c>
      <c r="T48" s="190"/>
      <c r="U48" s="172"/>
      <c r="V48" s="7">
        <v>3</v>
      </c>
      <c r="W48" s="11" t="str">
        <f>C53</f>
        <v>------</v>
      </c>
      <c r="X48" s="18" t="s">
        <v>8</v>
      </c>
      <c r="Y48" s="14" t="str">
        <f>C51</f>
        <v>------</v>
      </c>
      <c r="Z48" s="42"/>
      <c r="AA48" s="39"/>
      <c r="AB48" s="39"/>
      <c r="AC48" s="39"/>
      <c r="AD48" s="46"/>
      <c r="AE48" s="25" t="str">
        <f t="shared" si="20"/>
        <v>0</v>
      </c>
      <c r="AF48" s="26" t="s">
        <v>5</v>
      </c>
      <c r="AG48" s="27" t="str">
        <f t="shared" si="21"/>
        <v>0</v>
      </c>
      <c r="AJ48" s="102">
        <f>IF(ISBLANK(U52), A52,0)</f>
        <v>0</v>
      </c>
      <c r="AK48" s="102">
        <f>IF(ISBLANK(U50), A50,0)</f>
        <v>0</v>
      </c>
      <c r="AP48" s="106" t="str">
        <f>IF(OR(VALUE($AJ48)=0,VALUE($AK48)=0), "0",IF(LEN(Z48)&gt;0,IF(MID(Z48,1,1)&lt;&gt;"-",IF(MOD(ABS(Z48),100)&gt;9,MOD(ABS(Z48),100)+2,11),MOD(ABS(Z48),100)),0)+IF(LEN(AA48)&gt;0,IF(MID(AA48,1,1)&lt;&gt;"-",IF(MOD(ABS(AA48),100)&gt;9,MOD(ABS(AA48),100)+2,11),MOD(ABS(AA48),100)),0)+IF(LEN(AB48)&gt;0,IF(MID(AB48,1,1)&lt;&gt;"-",IF(MOD(ABS(AB48),100)&gt;9,MOD(ABS(AB48),100)+2,11),MOD(ABS(AB48),100)),0)+IF(LEN(AC48)&gt;0,IF(MID(AC48,1,1)&lt;&gt;"-",IF(MOD(ABS(AC48),100)&gt;9,MOD(ABS(AC48),100)+2,11),MOD(ABS(AC48),100)),0)+IF(LEN(AD48)&gt;0,IF(MID(AD48,1,1)&lt;&gt;"-",IF(MOD(ABS(AD48),100)&gt;9,MOD(ABS(AD48),100)+2,11),MOD(ABS(AD48),100)),0))</f>
        <v>0</v>
      </c>
      <c r="AQ48" s="106" t="str">
        <f t="shared" ref="AQ48:AQ51" si="23">IF(OR(VALUE($AJ48)=0,VALUE($AK48)=0), "0",IF(LEN(Z48)&gt;0,IF(MID(Z48,1,1)&lt;&gt;"-",MOD(Z48,100),IF(MOD(ABS(Z48),100)&gt;9,MOD(ABS(Z48),100)+2,11)),0)+IF(LEN(AA48)&gt;0,IF(MID(AA48,1,1)&lt;&gt;"-",MOD(AA48,100),IF(MOD(ABS(AA48),100)&gt;9,MOD(ABS(AA48),100)+2,11)),0)+IF(LEN(AB48)&gt;0,IF(MID(AB48,1,1)&lt;&gt;"-",MOD(AB48,100),IF(MOD(ABS(AB48),100)&gt;9,MOD(ABS(AB48),100)+2,11)),0)+IF(LEN(AC48)&gt;0,IF(MID(AC48,1,1)&lt;&gt;"-",MOD(AC48,100),IF(MOD(ABS(AC48),100)&gt;9,MOD(ABS(AC48),100)+2,11)),0)+IF(LEN(AD48)&gt;0,IF(MID(AD48,1,1)&lt;&gt;"-",MOD(AD48,100),IF(MOD(ABS(AD48),100)&gt;9,MOD(ABS(AD48),100)+2,11)),0))</f>
        <v>0</v>
      </c>
      <c r="AR48">
        <f t="shared" si="22"/>
        <v>0</v>
      </c>
      <c r="AS48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0</v>
      </c>
      <c r="AT48" t="str">
        <f>IF($A48&gt;0,IF(VLOOKUP($A48,seznam!$A$2:$C$398,2)&gt;0,VLOOKUP($A48,seznam!$A$2:$C$398,2),"------"),"------")</f>
        <v>------</v>
      </c>
    </row>
    <row r="49" spans="1:46" x14ac:dyDescent="0.2">
      <c r="A49" s="218"/>
      <c r="B49" s="213"/>
      <c r="C49" s="35" t="str">
        <f>IF(A48&gt;0,IF(VLOOKUP(A48,seznam!$A$2:$C$398,2)&gt;0,VLOOKUP(A48,seznam!$A$2:$C$398,2),"------"),"------")</f>
        <v>------</v>
      </c>
      <c r="D49" s="204"/>
      <c r="E49" s="204"/>
      <c r="F49" s="205"/>
      <c r="G49" s="200"/>
      <c r="H49" s="201"/>
      <c r="I49" s="202"/>
      <c r="J49" s="203"/>
      <c r="K49" s="204"/>
      <c r="L49" s="205"/>
      <c r="M49" s="203"/>
      <c r="N49" s="204"/>
      <c r="O49" s="210"/>
      <c r="P49" s="194"/>
      <c r="Q49" s="195"/>
      <c r="R49" s="196"/>
      <c r="S49" s="197"/>
      <c r="T49" s="198"/>
      <c r="U49" s="172"/>
      <c r="V49" s="7">
        <v>4</v>
      </c>
      <c r="W49" s="11" t="str">
        <f>C47</f>
        <v>------</v>
      </c>
      <c r="X49" s="17" t="s">
        <v>8</v>
      </c>
      <c r="Y49" s="14" t="str">
        <f>C49</f>
        <v>------</v>
      </c>
      <c r="Z49" s="42"/>
      <c r="AA49" s="39"/>
      <c r="AB49" s="39"/>
      <c r="AC49" s="39"/>
      <c r="AD49" s="46"/>
      <c r="AE49" s="25" t="str">
        <f t="shared" si="20"/>
        <v>0</v>
      </c>
      <c r="AF49" s="26" t="s">
        <v>5</v>
      </c>
      <c r="AG49" s="27" t="str">
        <f t="shared" si="21"/>
        <v>0</v>
      </c>
      <c r="AJ49" s="102">
        <f>IF(ISBLANK(U46), A46,0)</f>
        <v>0</v>
      </c>
      <c r="AK49" s="102">
        <f>IF(ISBLANK(U48), A48,0)</f>
        <v>0</v>
      </c>
      <c r="AP49" s="106" t="str">
        <f t="shared" ref="AP49:AP51" si="24">IF(OR(VALUE($AJ49)=0,VALUE($AK49)=0), "0",IF(LEN(Z49)&gt;0,IF(MID(Z49,1,1)&lt;&gt;"-",IF(MOD(ABS(Z49),100)&gt;9,MOD(ABS(Z49),100)+2,11),MOD(ABS(Z49),100)),0)+IF(LEN(AA49)&gt;0,IF(MID(AA49,1,1)&lt;&gt;"-",IF(MOD(ABS(AA49),100)&gt;9,MOD(ABS(AA49),100)+2,11),MOD(ABS(AA49),100)),0)+IF(LEN(AB49)&gt;0,IF(MID(AB49,1,1)&lt;&gt;"-",IF(MOD(ABS(AB49),100)&gt;9,MOD(ABS(AB49),100)+2,11),MOD(ABS(AB49),100)),0)+IF(LEN(AC49)&gt;0,IF(MID(AC49,1,1)&lt;&gt;"-",IF(MOD(ABS(AC49),100)&gt;9,MOD(ABS(AC49),100)+2,11),MOD(ABS(AC49),100)),0)+IF(LEN(AD49)&gt;0,IF(MID(AD49,1,1)&lt;&gt;"-",IF(MOD(ABS(AD49),100)&gt;9,MOD(ABS(AD49),100)+2,11),MOD(ABS(AD49),100)),0))</f>
        <v>0</v>
      </c>
      <c r="AQ49" s="106" t="str">
        <f t="shared" si="23"/>
        <v>0</v>
      </c>
      <c r="AR49">
        <f t="shared" si="22"/>
        <v>0</v>
      </c>
    </row>
    <row r="50" spans="1:46" x14ac:dyDescent="0.2">
      <c r="A50" s="218"/>
      <c r="B50" s="212">
        <v>3</v>
      </c>
      <c r="C50" s="38" t="str">
        <f>IF(A50&gt;0,IF(VLOOKUP(A50,seznam!$A$2:$C$398,3)&gt;0,VLOOKUP(A50,seznam!$A$2:$C$398,3),"------"),"------")</f>
        <v>------</v>
      </c>
      <c r="D50" s="182" t="str">
        <f>L46</f>
        <v>0</v>
      </c>
      <c r="E50" s="182" t="str">
        <f>K46</f>
        <v>:</v>
      </c>
      <c r="F50" s="186" t="str">
        <f>J46</f>
        <v>0</v>
      </c>
      <c r="G50" s="192" t="str">
        <f>L48</f>
        <v>0</v>
      </c>
      <c r="H50" s="182" t="str">
        <f>K48</f>
        <v>:</v>
      </c>
      <c r="I50" s="186" t="str">
        <f>J48</f>
        <v>0</v>
      </c>
      <c r="J50" s="174"/>
      <c r="K50" s="175"/>
      <c r="L50" s="199"/>
      <c r="M50" s="192" t="str">
        <f>AG48</f>
        <v>0</v>
      </c>
      <c r="N50" s="182" t="str">
        <f>AF48</f>
        <v>:</v>
      </c>
      <c r="O50" s="214" t="str">
        <f>AE48</f>
        <v>0</v>
      </c>
      <c r="P50" s="180">
        <f>D50+G50+M50</f>
        <v>0</v>
      </c>
      <c r="Q50" s="182" t="s">
        <v>5</v>
      </c>
      <c r="R50" s="186">
        <f>F50+I50+O50</f>
        <v>0</v>
      </c>
      <c r="S50" s="188">
        <f>IF(D50&gt;F50,2,IF(AND(D50&lt;F50,E50=":"),1,0))+IF(G50&gt;I50,2,IF(AND(G50&lt;I50,H50=":"),1,0))+IF(M50&gt;O50,2,IF(AND(M50&lt;O50,N50=":"),1,0))</f>
        <v>0</v>
      </c>
      <c r="T50" s="190"/>
      <c r="U50" s="172"/>
      <c r="V50" s="7">
        <v>5</v>
      </c>
      <c r="W50" s="11" t="str">
        <f>C49</f>
        <v>------</v>
      </c>
      <c r="X50" s="17" t="s">
        <v>8</v>
      </c>
      <c r="Y50" s="14" t="str">
        <f>C53</f>
        <v>------</v>
      </c>
      <c r="Z50" s="42"/>
      <c r="AA50" s="39"/>
      <c r="AB50" s="39"/>
      <c r="AC50" s="39"/>
      <c r="AD50" s="46"/>
      <c r="AE50" s="25" t="str">
        <f t="shared" si="20"/>
        <v>0</v>
      </c>
      <c r="AF50" s="26" t="s">
        <v>5</v>
      </c>
      <c r="AG50" s="27" t="str">
        <f t="shared" si="21"/>
        <v>0</v>
      </c>
      <c r="AJ50" s="102">
        <f>IF(ISBLANK(U48), A48,0)</f>
        <v>0</v>
      </c>
      <c r="AK50" s="102">
        <f>IF(ISBLANK(U52), A52,0)</f>
        <v>0</v>
      </c>
      <c r="AP50" s="106" t="str">
        <f t="shared" si="24"/>
        <v>0</v>
      </c>
      <c r="AQ50" s="106" t="str">
        <f t="shared" si="23"/>
        <v>0</v>
      </c>
      <c r="AR50">
        <f t="shared" si="22"/>
        <v>0</v>
      </c>
      <c r="AS50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0</v>
      </c>
      <c r="AT50" t="str">
        <f>IF($A50&gt;0,IF(VLOOKUP($A50,seznam!$A$2:$C$398,2)&gt;0,VLOOKUP($A50,seznam!$A$2:$C$398,2),"------"),"------")</f>
        <v>------</v>
      </c>
    </row>
    <row r="51" spans="1:46" ht="13.5" thickBot="1" x14ac:dyDescent="0.25">
      <c r="A51" s="218"/>
      <c r="B51" s="213"/>
      <c r="C51" s="35" t="str">
        <f>IF(A50&gt;0,IF(VLOOKUP(A50,seznam!$A$2:$C$398,2)&gt;0,VLOOKUP(A50,seznam!$A$2:$C$398,2),"------"),"------")</f>
        <v>------</v>
      </c>
      <c r="D51" s="204"/>
      <c r="E51" s="204"/>
      <c r="F51" s="205"/>
      <c r="G51" s="203"/>
      <c r="H51" s="204"/>
      <c r="I51" s="205"/>
      <c r="J51" s="200"/>
      <c r="K51" s="201"/>
      <c r="L51" s="202"/>
      <c r="M51" s="203"/>
      <c r="N51" s="204"/>
      <c r="O51" s="210"/>
      <c r="P51" s="207"/>
      <c r="Q51" s="204"/>
      <c r="R51" s="205"/>
      <c r="S51" s="197"/>
      <c r="T51" s="198"/>
      <c r="U51" s="172"/>
      <c r="V51" s="8">
        <v>6</v>
      </c>
      <c r="W51" s="12" t="str">
        <f>C51</f>
        <v>------</v>
      </c>
      <c r="X51" s="19" t="s">
        <v>8</v>
      </c>
      <c r="Y51" s="15" t="str">
        <f>C47</f>
        <v>------</v>
      </c>
      <c r="Z51" s="43"/>
      <c r="AA51" s="44"/>
      <c r="AB51" s="44"/>
      <c r="AC51" s="44"/>
      <c r="AD51" s="47"/>
      <c r="AE51" s="28" t="str">
        <f t="shared" si="20"/>
        <v>0</v>
      </c>
      <c r="AF51" s="29" t="s">
        <v>5</v>
      </c>
      <c r="AG51" s="30" t="str">
        <f t="shared" si="21"/>
        <v>0</v>
      </c>
      <c r="AJ51" s="102">
        <f>IF(ISBLANK(U50), A50,0)</f>
        <v>0</v>
      </c>
      <c r="AK51" s="102">
        <f>IF(ISBLANK(U46), A46,0)</f>
        <v>0</v>
      </c>
      <c r="AP51" s="106" t="str">
        <f t="shared" si="24"/>
        <v>0</v>
      </c>
      <c r="AQ51" s="106" t="str">
        <f t="shared" si="23"/>
        <v>0</v>
      </c>
      <c r="AR51">
        <f t="shared" si="22"/>
        <v>0</v>
      </c>
    </row>
    <row r="52" spans="1:46" x14ac:dyDescent="0.2">
      <c r="A52" s="218"/>
      <c r="B52" s="212">
        <v>4</v>
      </c>
      <c r="C52" s="38" t="str">
        <f>IF(A52&gt;0,IF(VLOOKUP(A52,seznam!$A$2:$C$398,3)&gt;0,VLOOKUP(A52,seznam!$A$2:$C$398,3),"------"),"------")</f>
        <v>------</v>
      </c>
      <c r="D52" s="182" t="str">
        <f>O46</f>
        <v>0</v>
      </c>
      <c r="E52" s="182" t="str">
        <f>N46</f>
        <v>:</v>
      </c>
      <c r="F52" s="186" t="str">
        <f>M46</f>
        <v>0</v>
      </c>
      <c r="G52" s="192" t="str">
        <f>O48</f>
        <v>0</v>
      </c>
      <c r="H52" s="182" t="str">
        <f>N48</f>
        <v>:</v>
      </c>
      <c r="I52" s="186" t="str">
        <f>M48</f>
        <v>0</v>
      </c>
      <c r="J52" s="192" t="str">
        <f>O50</f>
        <v>0</v>
      </c>
      <c r="K52" s="182" t="str">
        <f>N50</f>
        <v>:</v>
      </c>
      <c r="L52" s="186" t="str">
        <f>M50</f>
        <v>0</v>
      </c>
      <c r="M52" s="174"/>
      <c r="N52" s="175"/>
      <c r="O52" s="176"/>
      <c r="P52" s="180">
        <f>D52+G52+J52</f>
        <v>0</v>
      </c>
      <c r="Q52" s="182" t="s">
        <v>5</v>
      </c>
      <c r="R52" s="186">
        <f>F52+I52+L52</f>
        <v>0</v>
      </c>
      <c r="S52" s="188">
        <f>IF(D52&gt;F52,2,IF(AND(D52&lt;F52,E52=":"),1,0))+IF(G52&gt;I52,2,IF(AND(G52&lt;I52,H52=":"),1,0))+IF(J52&gt;L52,2,IF(AND(J52&lt;L52,K52=":"),1,0))</f>
        <v>0</v>
      </c>
      <c r="T52" s="190"/>
      <c r="U52" s="173"/>
      <c r="AS52">
        <f ca="1">IF($AJ46=INDIRECT(ADDRESS(ROW(),1)),$AR46,0)+IF($AJ47=INDIRECT(ADDRESS(ROW(),1)),$AR47,0)+IF($AJ48=INDIRECT(ADDRESS(ROW(),1)),$AR48,0)+IF($AJ49=INDIRECT(ADDRESS(ROW(),1)),$AR49,0)+IF($AJ50=INDIRECT(ADDRESS(ROW(),1)),$AR50,0)+IF($AJ51=INDIRECT(ADDRESS(ROW(),1)),$AR51,0)+IF($AK46=INDIRECT(ADDRESS(ROW(),1)),-$AR46,0)+IF($AK47=INDIRECT(ADDRESS(ROW(),1)),-$AR47,0)+IF($AK48=INDIRECT(ADDRESS(ROW(),1)),-$AR48,0)+IF($AK49=INDIRECT(ADDRESS(ROW(),1)),-$AR49,0)+IF($AK50=INDIRECT(ADDRESS(ROW(),1)),-$AR50,0)+IF($AK51=INDIRECT(ADDRESS(ROW(),1)),-$AR51,0)</f>
        <v>0</v>
      </c>
      <c r="AT52" t="str">
        <f>IF($A52&gt;0,IF(VLOOKUP($A52,seznam!$A$2:$C$398,2)&gt;0,VLOOKUP($A52,seznam!$A$2:$C$398,2),"------"),"------")</f>
        <v>------</v>
      </c>
    </row>
    <row r="53" spans="1:46" ht="13.5" thickBot="1" x14ac:dyDescent="0.25">
      <c r="A53" s="219"/>
      <c r="B53" s="220"/>
      <c r="C53" s="36" t="str">
        <f>IF(A52&gt;0,IF(VLOOKUP(A52,seznam!$A$2:$C$398,2)&gt;0,VLOOKUP(A52,seznam!$A$2:$C$398,2),"------"),"------")</f>
        <v>------</v>
      </c>
      <c r="D53" s="183"/>
      <c r="E53" s="183"/>
      <c r="F53" s="187"/>
      <c r="G53" s="193"/>
      <c r="H53" s="183"/>
      <c r="I53" s="187"/>
      <c r="J53" s="193"/>
      <c r="K53" s="183"/>
      <c r="L53" s="187"/>
      <c r="M53" s="177"/>
      <c r="N53" s="178"/>
      <c r="O53" s="179"/>
      <c r="P53" s="181"/>
      <c r="Q53" s="183"/>
      <c r="R53" s="187"/>
      <c r="S53" s="189"/>
      <c r="T53" s="191"/>
      <c r="U53" s="173"/>
    </row>
    <row r="54" spans="1:46" ht="13.5" thickBot="1" x14ac:dyDescent="0.25"/>
    <row r="55" spans="1:46" ht="13.5" thickBot="1" x14ac:dyDescent="0.25">
      <c r="A55" s="86"/>
      <c r="B55" s="163" t="s">
        <v>12</v>
      </c>
      <c r="C55" s="164"/>
      <c r="D55" s="165">
        <v>1</v>
      </c>
      <c r="E55" s="166"/>
      <c r="F55" s="167"/>
      <c r="G55" s="168">
        <v>2</v>
      </c>
      <c r="H55" s="166"/>
      <c r="I55" s="167"/>
      <c r="J55" s="168">
        <v>3</v>
      </c>
      <c r="K55" s="166"/>
      <c r="L55" s="167"/>
      <c r="M55" s="168">
        <v>4</v>
      </c>
      <c r="N55" s="166"/>
      <c r="O55" s="169"/>
      <c r="P55" s="165" t="s">
        <v>2</v>
      </c>
      <c r="Q55" s="170"/>
      <c r="R55" s="171"/>
      <c r="S55" s="5" t="s">
        <v>3</v>
      </c>
      <c r="T55" s="4" t="s">
        <v>4</v>
      </c>
    </row>
    <row r="56" spans="1:46" x14ac:dyDescent="0.2">
      <c r="A56" s="224"/>
      <c r="B56" s="225">
        <v>1</v>
      </c>
      <c r="C56" s="37" t="str">
        <f>IF(A56&gt;0,IF(VLOOKUP(A56,seznam!$A$2:$C$398,3)&gt;0,VLOOKUP(A56,seznam!$A$2:$C$398,3),"------"),"------")</f>
        <v>------</v>
      </c>
      <c r="D56" s="226"/>
      <c r="E56" s="227"/>
      <c r="F56" s="228"/>
      <c r="G56" s="221" t="str">
        <f>AE59</f>
        <v>0</v>
      </c>
      <c r="H56" s="222" t="str">
        <f>AF59</f>
        <v>:</v>
      </c>
      <c r="I56" s="223" t="str">
        <f>AG59</f>
        <v>0</v>
      </c>
      <c r="J56" s="221" t="str">
        <f>AG61</f>
        <v>0</v>
      </c>
      <c r="K56" s="222" t="str">
        <f>AF61</f>
        <v>:</v>
      </c>
      <c r="L56" s="223" t="str">
        <f>AE61</f>
        <v>0</v>
      </c>
      <c r="M56" s="221" t="str">
        <f>AE56</f>
        <v>0</v>
      </c>
      <c r="N56" s="222" t="str">
        <f>AF56</f>
        <v>:</v>
      </c>
      <c r="O56" s="209" t="str">
        <f>AG56</f>
        <v>0</v>
      </c>
      <c r="P56" s="206">
        <f>G56+J56+M56</f>
        <v>0</v>
      </c>
      <c r="Q56" s="222" t="s">
        <v>5</v>
      </c>
      <c r="R56" s="223">
        <f>I56+L56+O56</f>
        <v>0</v>
      </c>
      <c r="S56" s="208">
        <f>IF(G56&gt;I56,2,IF(AND(G56&lt;I56,H56=":"),1,0))+IF(J56&gt;L56,2,IF(AND(J56&lt;L56,K56=":"),1,0))+IF(M56&gt;O56,2,IF(AND(M56&lt;O56,N56=":"),1,0))</f>
        <v>0</v>
      </c>
      <c r="T56" s="211"/>
      <c r="U56" s="172"/>
      <c r="V56" s="6">
        <v>1</v>
      </c>
      <c r="W56" s="10" t="str">
        <f>C57</f>
        <v>------</v>
      </c>
      <c r="X56" s="16" t="s">
        <v>8</v>
      </c>
      <c r="Y56" s="13" t="str">
        <f>C63</f>
        <v>------</v>
      </c>
      <c r="Z56" s="40"/>
      <c r="AA56" s="41"/>
      <c r="AB56" s="41"/>
      <c r="AC56" s="41"/>
      <c r="AD56" s="45"/>
      <c r="AE56" s="22" t="str">
        <f t="shared" ref="AE56:AE61" si="25">IF(OR(VALUE($AJ56)=0,VALUE($AK56)=0), "0",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)</f>
        <v>0</v>
      </c>
      <c r="AF56" s="23" t="s">
        <v>5</v>
      </c>
      <c r="AG56" s="24" t="str">
        <f t="shared" ref="AG56:AG61" si="26">IF(OR(VALUE($AJ56)=0,VALUE($AK56)=0), "0",IF(AND(LEN(Z56)&gt;0,MID(Z56,1,1)="-"),"1","0")+IF(AND(LEN(AA56)&gt;0,MID(AA56,1,1)="-"),"1","0")+IF(AND(LEN(AB56)&gt;0,MID(AB56,1,1)="-"),"1","0")+IF(AND(LEN(AC56)&gt;0,MID(AC56,1,1)="-"),"1","0")+IF(AND(LEN(AD56)&gt;0,MID(AD56,1,1)="-"),"1","0"))</f>
        <v>0</v>
      </c>
      <c r="AJ56" s="102">
        <f>IF(ISBLANK(U56), A56,0)</f>
        <v>0</v>
      </c>
      <c r="AK56" s="102">
        <f>IF(ISBLANK(U62), A62,0)</f>
        <v>0</v>
      </c>
      <c r="AP56" s="106" t="str">
        <f>IF(OR(VALUE($AJ56)=0,VALUE($AK56)=0), "0",IF(LEN(Z56)&gt;0,IF(MID(Z56,1,1)&lt;&gt;"-",IF(MOD(ABS(Z56),100)&gt;9,MOD(ABS(Z56),100)+2,11),MOD(ABS(Z56),100)),0)+IF(LEN(AA56)&gt;0,IF(MID(AA56,1,1)&lt;&gt;"-",IF(MOD(ABS(AA56),100)&gt;9,MOD(ABS(AA56),100)+2,11),MOD(ABS(AA56),100)),0)+IF(LEN(AB56)&gt;0,IF(MID(AB56,1,1)&lt;&gt;"-",IF(MOD(ABS(AB56),100)&gt;9,MOD(ABS(AB56),100)+2,11),MOD(ABS(AB56),100)),0)+IF(LEN(AC56)&gt;0,IF(MID(AC56,1,1)&lt;&gt;"-",IF(MOD(ABS(AC56),100)&gt;9,MOD(ABS(AC56),100)+2,11),MOD(ABS(AC56),100)),0)+IF(LEN(AD56)&gt;0,IF(MID(AD56,1,1)&lt;&gt;"-",IF(MOD(ABS(AD56),100)&gt;9,MOD(ABS(AD56),100)+2,11),MOD(ABS(AD56),100)),0))</f>
        <v>0</v>
      </c>
      <c r="AQ56" s="106" t="str">
        <f>IF(OR(VALUE($AJ56)=0,VALUE($AK56)=0), "0",IF(LEN(Z56)&gt;0,IF(MID(Z56,1,1)&lt;&gt;"-",MOD(Z56,100),IF(MOD(ABS(Z56),100)&gt;9,MOD(ABS(Z56),100)+2,11)),0)+IF(LEN(AA56)&gt;0,IF(MID(AA56,1,1)&lt;&gt;"-",MOD(AA56,100),IF(MOD(ABS(AA56),100)&gt;9,MOD(ABS(AA56),100)+2,11)),0)+IF(LEN(AB56)&gt;0,IF(MID(AB56,1,1)&lt;&gt;"-",MOD(AB56,100),IF(MOD(ABS(AB56),100)&gt;9,MOD(ABS(AB56),100)+2,11)),0)+IF(LEN(AC56)&gt;0,IF(MID(AC56,1,1)&lt;&gt;"-",MOD(AC56,100),IF(MOD(ABS(AC56),100)&gt;9,MOD(ABS(AC56),100)+2,11)),0)+IF(LEN(AD56)&gt;0,IF(MID(AD56,1,1)&lt;&gt;"-",MOD(AD56,100),IF(MOD(ABS(AD56),100)&gt;9,MOD(ABS(AD56),100)+2,11)),0))</f>
        <v>0</v>
      </c>
      <c r="AR56">
        <f>AP56-AQ56</f>
        <v>0</v>
      </c>
      <c r="AS56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0</v>
      </c>
      <c r="AT56" t="str">
        <f>IF($A56&gt;0,IF(VLOOKUP($A56,seznam!$A$2:$C$398,2)&gt;0,VLOOKUP($A56,seznam!$A$2:$C$398,2),"------"),"------")</f>
        <v>------</v>
      </c>
    </row>
    <row r="57" spans="1:46" x14ac:dyDescent="0.2">
      <c r="A57" s="218"/>
      <c r="B57" s="213"/>
      <c r="C57" s="85" t="str">
        <f>IF(A56&gt;0,IF(VLOOKUP(A56,seznam!$A$2:$C$398,2)&gt;0,VLOOKUP(A56,seznam!$A$2:$C$398,2),"------"),"------")</f>
        <v>------</v>
      </c>
      <c r="D57" s="201"/>
      <c r="E57" s="201"/>
      <c r="F57" s="202"/>
      <c r="G57" s="203"/>
      <c r="H57" s="204"/>
      <c r="I57" s="205"/>
      <c r="J57" s="203"/>
      <c r="K57" s="204"/>
      <c r="L57" s="205"/>
      <c r="M57" s="203"/>
      <c r="N57" s="204"/>
      <c r="O57" s="210"/>
      <c r="P57" s="207"/>
      <c r="Q57" s="204"/>
      <c r="R57" s="205"/>
      <c r="S57" s="197"/>
      <c r="T57" s="198"/>
      <c r="U57" s="172"/>
      <c r="V57" s="7">
        <v>2</v>
      </c>
      <c r="W57" s="11" t="str">
        <f>C59</f>
        <v>------</v>
      </c>
      <c r="X57" s="17" t="s">
        <v>8</v>
      </c>
      <c r="Y57" s="14" t="str">
        <f>C61</f>
        <v>------</v>
      </c>
      <c r="Z57" s="42"/>
      <c r="AA57" s="39"/>
      <c r="AB57" s="39"/>
      <c r="AC57" s="39"/>
      <c r="AD57" s="46"/>
      <c r="AE57" s="25" t="str">
        <f t="shared" si="25"/>
        <v>0</v>
      </c>
      <c r="AF57" s="26" t="s">
        <v>5</v>
      </c>
      <c r="AG57" s="27" t="str">
        <f t="shared" si="26"/>
        <v>0</v>
      </c>
      <c r="AJ57" s="102">
        <f>IF(ISBLANK(U58), A58,0)</f>
        <v>0</v>
      </c>
      <c r="AK57" s="102">
        <f>IF(ISBLANK(U60), A60,0)</f>
        <v>0</v>
      </c>
      <c r="AP57" s="106" t="str">
        <f>IF(OR(VALUE($AJ57)=0,VALUE($AK57)=0), "0",IF(LEN(Z57)&gt;0,IF(MID(Z57,1,1)&lt;&gt;"-",IF(MOD(ABS(Z57),100)&gt;9,MOD(ABS(Z57),100)+2,11),MOD(ABS(Z57),100)),0)+IF(LEN(AA57)&gt;0,IF(MID(AA57,1,1)&lt;&gt;"-",IF(MOD(ABS(AA57),100)&gt;9,MOD(ABS(AA57),100)+2,11),MOD(ABS(AA57),100)),0)+IF(LEN(AB57)&gt;0,IF(MID(AB57,1,1)&lt;&gt;"-",IF(MOD(ABS(AB57),100)&gt;9,MOD(ABS(AB57),100)+2,11),MOD(ABS(AB57),100)),0)+IF(LEN(AC57)&gt;0,IF(MID(AC57,1,1)&lt;&gt;"-",IF(MOD(ABS(AC57),100)&gt;9,MOD(ABS(AC57),100)+2,11),MOD(ABS(AC57),100)),0)+IF(LEN(AD57)&gt;0,IF(MID(AD57,1,1)&lt;&gt;"-",IF(MOD(ABS(AD57),100)&gt;9,MOD(ABS(AD57),100)+2,11),MOD(ABS(AD57),100)),0))</f>
        <v>0</v>
      </c>
      <c r="AQ57" s="106" t="str">
        <f>IF(OR(VALUE($AJ57)=0,VALUE($AK57)=0), "0",IF(LEN(Z57)&gt;0,IF(MID(Z57,1,1)&lt;&gt;"-",MOD(Z57,100),IF(MOD(ABS(Z57),100)&gt;9,MOD(ABS(Z57),100)+2,11)),0)+IF(LEN(AA57)&gt;0,IF(MID(AA57,1,1)&lt;&gt;"-",MOD(AA57,100),IF(MOD(ABS(AA57),100)&gt;9,MOD(ABS(AA57),100)+2,11)),0)+IF(LEN(AB57)&gt;0,IF(MID(AB57,1,1)&lt;&gt;"-",MOD(AB57,100),IF(MOD(ABS(AB57),100)&gt;9,MOD(ABS(AB57),100)+2,11)),0)+IF(LEN(AC57)&gt;0,IF(MID(AC57,1,1)&lt;&gt;"-",MOD(AC57,100),IF(MOD(ABS(AC57),100)&gt;9,MOD(ABS(AC57),100)+2,11)),0)+IF(LEN(AD57)&gt;0,IF(MID(AD57,1,1)&lt;&gt;"-",MOD(AD57,100),IF(MOD(ABS(AD57),100)&gt;9,MOD(ABS(AD57),100)+2,11)),0))</f>
        <v>0</v>
      </c>
      <c r="AR57">
        <f t="shared" ref="AR57:AR61" si="27">AP57-AQ57</f>
        <v>0</v>
      </c>
    </row>
    <row r="58" spans="1:46" x14ac:dyDescent="0.2">
      <c r="A58" s="218"/>
      <c r="B58" s="212">
        <v>2</v>
      </c>
      <c r="C58" s="38" t="str">
        <f>IF(A58&gt;0,IF(VLOOKUP(A58,seznam!$A$2:$C$398,3)&gt;0,VLOOKUP(A58,seznam!$A$2:$C$398,3),"------"),"------")</f>
        <v>------</v>
      </c>
      <c r="D58" s="182" t="str">
        <f>I56</f>
        <v>0</v>
      </c>
      <c r="E58" s="182" t="str">
        <f>H56</f>
        <v>:</v>
      </c>
      <c r="F58" s="186" t="str">
        <f>G56</f>
        <v>0</v>
      </c>
      <c r="G58" s="174"/>
      <c r="H58" s="175"/>
      <c r="I58" s="199"/>
      <c r="J58" s="192" t="str">
        <f>AE57</f>
        <v>0</v>
      </c>
      <c r="K58" s="182" t="str">
        <f>AF57</f>
        <v>:</v>
      </c>
      <c r="L58" s="186" t="str">
        <f>AG57</f>
        <v>0</v>
      </c>
      <c r="M58" s="192" t="str">
        <f>AE60</f>
        <v>0</v>
      </c>
      <c r="N58" s="182" t="str">
        <f>AF60</f>
        <v>:</v>
      </c>
      <c r="O58" s="214" t="str">
        <f>AG60</f>
        <v>0</v>
      </c>
      <c r="P58" s="180">
        <f>D58+J58+M58</f>
        <v>0</v>
      </c>
      <c r="Q58" s="182" t="s">
        <v>5</v>
      </c>
      <c r="R58" s="186">
        <f>F58+L58+O58</f>
        <v>0</v>
      </c>
      <c r="S58" s="188">
        <f>IF(D58&gt;F58,2,IF(AND(D58&lt;F58,E58=":"),1,0))+IF(J58&gt;L58,2,IF(AND(J58&lt;L58,K58=":"),1,0))+IF(M58&gt;O58,2,IF(AND(M58&lt;O58,N58=":"),1,0))</f>
        <v>0</v>
      </c>
      <c r="T58" s="190"/>
      <c r="U58" s="172"/>
      <c r="V58" s="7">
        <v>3</v>
      </c>
      <c r="W58" s="11" t="str">
        <f>C63</f>
        <v>------</v>
      </c>
      <c r="X58" s="18" t="s">
        <v>8</v>
      </c>
      <c r="Y58" s="14" t="str">
        <f>C61</f>
        <v>------</v>
      </c>
      <c r="Z58" s="42"/>
      <c r="AA58" s="39"/>
      <c r="AB58" s="39"/>
      <c r="AC58" s="39"/>
      <c r="AD58" s="46"/>
      <c r="AE58" s="25" t="str">
        <f t="shared" si="25"/>
        <v>0</v>
      </c>
      <c r="AF58" s="26" t="s">
        <v>5</v>
      </c>
      <c r="AG58" s="27" t="str">
        <f t="shared" si="26"/>
        <v>0</v>
      </c>
      <c r="AJ58" s="102">
        <f>IF(ISBLANK(U62), A62,0)</f>
        <v>0</v>
      </c>
      <c r="AK58" s="102">
        <f>IF(ISBLANK(U60), A60,0)</f>
        <v>0</v>
      </c>
      <c r="AP58" s="106" t="str">
        <f>IF(OR(VALUE($AJ58)=0,VALUE($AK58)=0), "0",IF(LEN(Z58)&gt;0,IF(MID(Z58,1,1)&lt;&gt;"-",IF(MOD(ABS(Z58),100)&gt;9,MOD(ABS(Z58),100)+2,11),MOD(ABS(Z58),100)),0)+IF(LEN(AA58)&gt;0,IF(MID(AA58,1,1)&lt;&gt;"-",IF(MOD(ABS(AA58),100)&gt;9,MOD(ABS(AA58),100)+2,11),MOD(ABS(AA58),100)),0)+IF(LEN(AB58)&gt;0,IF(MID(AB58,1,1)&lt;&gt;"-",IF(MOD(ABS(AB58),100)&gt;9,MOD(ABS(AB58),100)+2,11),MOD(ABS(AB58),100)),0)+IF(LEN(AC58)&gt;0,IF(MID(AC58,1,1)&lt;&gt;"-",IF(MOD(ABS(AC58),100)&gt;9,MOD(ABS(AC58),100)+2,11),MOD(ABS(AC58),100)),0)+IF(LEN(AD58)&gt;0,IF(MID(AD58,1,1)&lt;&gt;"-",IF(MOD(ABS(AD58),100)&gt;9,MOD(ABS(AD58),100)+2,11),MOD(ABS(AD58),100)),0))</f>
        <v>0</v>
      </c>
      <c r="AQ58" s="106" t="str">
        <f t="shared" ref="AQ58:AQ61" si="28">IF(OR(VALUE($AJ58)=0,VALUE($AK58)=0), "0",IF(LEN(Z58)&gt;0,IF(MID(Z58,1,1)&lt;&gt;"-",MOD(Z58,100),IF(MOD(ABS(Z58),100)&gt;9,MOD(ABS(Z58),100)+2,11)),0)+IF(LEN(AA58)&gt;0,IF(MID(AA58,1,1)&lt;&gt;"-",MOD(AA58,100),IF(MOD(ABS(AA58),100)&gt;9,MOD(ABS(AA58),100)+2,11)),0)+IF(LEN(AB58)&gt;0,IF(MID(AB58,1,1)&lt;&gt;"-",MOD(AB58,100),IF(MOD(ABS(AB58),100)&gt;9,MOD(ABS(AB58),100)+2,11)),0)+IF(LEN(AC58)&gt;0,IF(MID(AC58,1,1)&lt;&gt;"-",MOD(AC58,100),IF(MOD(ABS(AC58),100)&gt;9,MOD(ABS(AC58),100)+2,11)),0)+IF(LEN(AD58)&gt;0,IF(MID(AD58,1,1)&lt;&gt;"-",MOD(AD58,100),IF(MOD(ABS(AD58),100)&gt;9,MOD(ABS(AD58),100)+2,11)),0))</f>
        <v>0</v>
      </c>
      <c r="AR58">
        <f t="shared" si="27"/>
        <v>0</v>
      </c>
      <c r="AS58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0</v>
      </c>
      <c r="AT58" t="str">
        <f>IF($A58&gt;0,IF(VLOOKUP($A58,seznam!$A$2:$C$398,2)&gt;0,VLOOKUP($A58,seznam!$A$2:$C$398,2),"------"),"------")</f>
        <v>------</v>
      </c>
    </row>
    <row r="59" spans="1:46" x14ac:dyDescent="0.2">
      <c r="A59" s="218"/>
      <c r="B59" s="213"/>
      <c r="C59" s="35" t="str">
        <f>IF(A58&gt;0,IF(VLOOKUP(A58,seznam!$A$2:$C$398,2)&gt;0,VLOOKUP(A58,seznam!$A$2:$C$398,2),"------"),"------")</f>
        <v>------</v>
      </c>
      <c r="D59" s="204"/>
      <c r="E59" s="204"/>
      <c r="F59" s="205"/>
      <c r="G59" s="200"/>
      <c r="H59" s="201"/>
      <c r="I59" s="202"/>
      <c r="J59" s="203"/>
      <c r="K59" s="204"/>
      <c r="L59" s="205"/>
      <c r="M59" s="203"/>
      <c r="N59" s="204"/>
      <c r="O59" s="210"/>
      <c r="P59" s="194"/>
      <c r="Q59" s="195"/>
      <c r="R59" s="196"/>
      <c r="S59" s="197"/>
      <c r="T59" s="198"/>
      <c r="U59" s="172"/>
      <c r="V59" s="7">
        <v>4</v>
      </c>
      <c r="W59" s="11" t="str">
        <f>C57</f>
        <v>------</v>
      </c>
      <c r="X59" s="17" t="s">
        <v>8</v>
      </c>
      <c r="Y59" s="14" t="str">
        <f>C59</f>
        <v>------</v>
      </c>
      <c r="Z59" s="42"/>
      <c r="AA59" s="39"/>
      <c r="AB59" s="39"/>
      <c r="AC59" s="39"/>
      <c r="AD59" s="46"/>
      <c r="AE59" s="25" t="str">
        <f t="shared" si="25"/>
        <v>0</v>
      </c>
      <c r="AF59" s="26" t="s">
        <v>5</v>
      </c>
      <c r="AG59" s="27" t="str">
        <f t="shared" si="26"/>
        <v>0</v>
      </c>
      <c r="AJ59" s="102">
        <f>IF(ISBLANK(U56), A56,0)</f>
        <v>0</v>
      </c>
      <c r="AK59" s="102">
        <f>IF(ISBLANK(U58), A58,0)</f>
        <v>0</v>
      </c>
      <c r="AP59" s="106" t="str">
        <f t="shared" ref="AP59:AP61" si="29">IF(OR(VALUE($AJ59)=0,VALUE($AK59)=0), "0",IF(LEN(Z59)&gt;0,IF(MID(Z59,1,1)&lt;&gt;"-",IF(MOD(ABS(Z59),100)&gt;9,MOD(ABS(Z59),100)+2,11),MOD(ABS(Z59),100)),0)+IF(LEN(AA59)&gt;0,IF(MID(AA59,1,1)&lt;&gt;"-",IF(MOD(ABS(AA59),100)&gt;9,MOD(ABS(AA59),100)+2,11),MOD(ABS(AA59),100)),0)+IF(LEN(AB59)&gt;0,IF(MID(AB59,1,1)&lt;&gt;"-",IF(MOD(ABS(AB59),100)&gt;9,MOD(ABS(AB59),100)+2,11),MOD(ABS(AB59),100)),0)+IF(LEN(AC59)&gt;0,IF(MID(AC59,1,1)&lt;&gt;"-",IF(MOD(ABS(AC59),100)&gt;9,MOD(ABS(AC59),100)+2,11),MOD(ABS(AC59),100)),0)+IF(LEN(AD59)&gt;0,IF(MID(AD59,1,1)&lt;&gt;"-",IF(MOD(ABS(AD59),100)&gt;9,MOD(ABS(AD59),100)+2,11),MOD(ABS(AD59),100)),0))</f>
        <v>0</v>
      </c>
      <c r="AQ59" s="106" t="str">
        <f t="shared" si="28"/>
        <v>0</v>
      </c>
      <c r="AR59">
        <f t="shared" si="27"/>
        <v>0</v>
      </c>
    </row>
    <row r="60" spans="1:46" x14ac:dyDescent="0.2">
      <c r="A60" s="218"/>
      <c r="B60" s="212">
        <v>3</v>
      </c>
      <c r="C60" s="38" t="str">
        <f>IF(A60&gt;0,IF(VLOOKUP(A60,seznam!$A$2:$C$398,3)&gt;0,VLOOKUP(A60,seznam!$A$2:$C$398,3),"------"),"------")</f>
        <v>------</v>
      </c>
      <c r="D60" s="182" t="str">
        <f>L56</f>
        <v>0</v>
      </c>
      <c r="E60" s="182" t="str">
        <f>K56</f>
        <v>:</v>
      </c>
      <c r="F60" s="186" t="str">
        <f>J56</f>
        <v>0</v>
      </c>
      <c r="G60" s="192" t="str">
        <f>L58</f>
        <v>0</v>
      </c>
      <c r="H60" s="182" t="str">
        <f>K58</f>
        <v>:</v>
      </c>
      <c r="I60" s="186" t="str">
        <f>J58</f>
        <v>0</v>
      </c>
      <c r="J60" s="174"/>
      <c r="K60" s="175"/>
      <c r="L60" s="199"/>
      <c r="M60" s="192" t="str">
        <f>AG58</f>
        <v>0</v>
      </c>
      <c r="N60" s="182" t="str">
        <f>AF58</f>
        <v>:</v>
      </c>
      <c r="O60" s="214" t="str">
        <f>AE58</f>
        <v>0</v>
      </c>
      <c r="P60" s="180">
        <f>D60+G60+M60</f>
        <v>0</v>
      </c>
      <c r="Q60" s="182" t="s">
        <v>5</v>
      </c>
      <c r="R60" s="186">
        <f>F60+I60+O60</f>
        <v>0</v>
      </c>
      <c r="S60" s="188">
        <f>IF(D60&gt;F60,2,IF(AND(D60&lt;F60,E60=":"),1,0))+IF(G60&gt;I60,2,IF(AND(G60&lt;I60,H60=":"),1,0))+IF(M60&gt;O60,2,IF(AND(M60&lt;O60,N60=":"),1,0))</f>
        <v>0</v>
      </c>
      <c r="T60" s="190"/>
      <c r="U60" s="172"/>
      <c r="V60" s="7">
        <v>5</v>
      </c>
      <c r="W60" s="11" t="str">
        <f>C59</f>
        <v>------</v>
      </c>
      <c r="X60" s="17" t="s">
        <v>8</v>
      </c>
      <c r="Y60" s="14" t="str">
        <f>C63</f>
        <v>------</v>
      </c>
      <c r="Z60" s="42"/>
      <c r="AA60" s="39"/>
      <c r="AB60" s="39"/>
      <c r="AC60" s="39"/>
      <c r="AD60" s="46"/>
      <c r="AE60" s="25" t="str">
        <f t="shared" si="25"/>
        <v>0</v>
      </c>
      <c r="AF60" s="26" t="s">
        <v>5</v>
      </c>
      <c r="AG60" s="27" t="str">
        <f t="shared" si="26"/>
        <v>0</v>
      </c>
      <c r="AJ60" s="102">
        <f>IF(ISBLANK(U58), A58,0)</f>
        <v>0</v>
      </c>
      <c r="AK60" s="102">
        <f>IF(ISBLANK(U62), A62,0)</f>
        <v>0</v>
      </c>
      <c r="AP60" s="106" t="str">
        <f t="shared" si="29"/>
        <v>0</v>
      </c>
      <c r="AQ60" s="106" t="str">
        <f t="shared" si="28"/>
        <v>0</v>
      </c>
      <c r="AR60">
        <f t="shared" si="27"/>
        <v>0</v>
      </c>
      <c r="AS60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0</v>
      </c>
      <c r="AT60" t="str">
        <f>IF($A60&gt;0,IF(VLOOKUP($A60,seznam!$A$2:$C$398,2)&gt;0,VLOOKUP($A60,seznam!$A$2:$C$398,2),"------"),"------")</f>
        <v>------</v>
      </c>
    </row>
    <row r="61" spans="1:46" ht="13.5" thickBot="1" x14ac:dyDescent="0.25">
      <c r="A61" s="218"/>
      <c r="B61" s="213"/>
      <c r="C61" s="35" t="str">
        <f>IF(A60&gt;0,IF(VLOOKUP(A60,seznam!$A$2:$C$398,2)&gt;0,VLOOKUP(A60,seznam!$A$2:$C$398,2),"------"),"------")</f>
        <v>------</v>
      </c>
      <c r="D61" s="204"/>
      <c r="E61" s="204"/>
      <c r="F61" s="205"/>
      <c r="G61" s="203"/>
      <c r="H61" s="204"/>
      <c r="I61" s="205"/>
      <c r="J61" s="200"/>
      <c r="K61" s="201"/>
      <c r="L61" s="202"/>
      <c r="M61" s="203"/>
      <c r="N61" s="204"/>
      <c r="O61" s="210"/>
      <c r="P61" s="207"/>
      <c r="Q61" s="204"/>
      <c r="R61" s="205"/>
      <c r="S61" s="197"/>
      <c r="T61" s="198"/>
      <c r="U61" s="172"/>
      <c r="V61" s="8">
        <v>6</v>
      </c>
      <c r="W61" s="12" t="str">
        <f>C61</f>
        <v>------</v>
      </c>
      <c r="X61" s="19" t="s">
        <v>8</v>
      </c>
      <c r="Y61" s="15" t="str">
        <f>C57</f>
        <v>------</v>
      </c>
      <c r="Z61" s="43"/>
      <c r="AA61" s="44"/>
      <c r="AB61" s="44"/>
      <c r="AC61" s="44"/>
      <c r="AD61" s="47"/>
      <c r="AE61" s="28" t="str">
        <f t="shared" si="25"/>
        <v>0</v>
      </c>
      <c r="AF61" s="29" t="s">
        <v>5</v>
      </c>
      <c r="AG61" s="30" t="str">
        <f t="shared" si="26"/>
        <v>0</v>
      </c>
      <c r="AJ61" s="102">
        <f>IF(ISBLANK(U60), A60,0)</f>
        <v>0</v>
      </c>
      <c r="AK61" s="102">
        <f>IF(ISBLANK(U56), A56,0)</f>
        <v>0</v>
      </c>
      <c r="AP61" s="106" t="str">
        <f t="shared" si="29"/>
        <v>0</v>
      </c>
      <c r="AQ61" s="106" t="str">
        <f t="shared" si="28"/>
        <v>0</v>
      </c>
      <c r="AR61">
        <f t="shared" si="27"/>
        <v>0</v>
      </c>
    </row>
    <row r="62" spans="1:46" x14ac:dyDescent="0.2">
      <c r="A62" s="218"/>
      <c r="B62" s="212">
        <v>4</v>
      </c>
      <c r="C62" s="38" t="str">
        <f>IF(A62&gt;0,IF(VLOOKUP(A62,seznam!$A$2:$C$398,3)&gt;0,VLOOKUP(A62,seznam!$A$2:$C$398,3),"------"),"------")</f>
        <v>------</v>
      </c>
      <c r="D62" s="182" t="str">
        <f>O56</f>
        <v>0</v>
      </c>
      <c r="E62" s="182" t="str">
        <f>N56</f>
        <v>:</v>
      </c>
      <c r="F62" s="186" t="str">
        <f>M56</f>
        <v>0</v>
      </c>
      <c r="G62" s="192" t="str">
        <f>O58</f>
        <v>0</v>
      </c>
      <c r="H62" s="182" t="str">
        <f>N58</f>
        <v>:</v>
      </c>
      <c r="I62" s="186" t="str">
        <f>M58</f>
        <v>0</v>
      </c>
      <c r="J62" s="192" t="str">
        <f>O60</f>
        <v>0</v>
      </c>
      <c r="K62" s="182" t="str">
        <f>N60</f>
        <v>:</v>
      </c>
      <c r="L62" s="186" t="str">
        <f>M60</f>
        <v>0</v>
      </c>
      <c r="M62" s="174"/>
      <c r="N62" s="175"/>
      <c r="O62" s="176"/>
      <c r="P62" s="180">
        <f>D62+G62+J62</f>
        <v>0</v>
      </c>
      <c r="Q62" s="182" t="s">
        <v>5</v>
      </c>
      <c r="R62" s="186">
        <f>F62+I62+L62</f>
        <v>0</v>
      </c>
      <c r="S62" s="188">
        <f>IF(D62&gt;F62,2,IF(AND(D62&lt;F62,E62=":"),1,0))+IF(G62&gt;I62,2,IF(AND(G62&lt;I62,H62=":"),1,0))+IF(J62&gt;L62,2,IF(AND(J62&lt;L62,K62=":"),1,0))</f>
        <v>0</v>
      </c>
      <c r="T62" s="190"/>
      <c r="U62" s="173"/>
      <c r="AS62">
        <f ca="1">IF($AJ56=INDIRECT(ADDRESS(ROW(),1)),$AR56,0)+IF($AJ57=INDIRECT(ADDRESS(ROW(),1)),$AR57,0)+IF($AJ58=INDIRECT(ADDRESS(ROW(),1)),$AR58,0)+IF($AJ59=INDIRECT(ADDRESS(ROW(),1)),$AR59,0)+IF($AJ60=INDIRECT(ADDRESS(ROW(),1)),$AR60,0)+IF($AJ61=INDIRECT(ADDRESS(ROW(),1)),$AR61,0)+IF($AK56=INDIRECT(ADDRESS(ROW(),1)),-$AR56,0)+IF($AK57=INDIRECT(ADDRESS(ROW(),1)),-$AR57,0)+IF($AK58=INDIRECT(ADDRESS(ROW(),1)),-$AR58,0)+IF($AK59=INDIRECT(ADDRESS(ROW(),1)),-$AR59,0)+IF($AK60=INDIRECT(ADDRESS(ROW(),1)),-$AR60,0)+IF($AK61=INDIRECT(ADDRESS(ROW(),1)),-$AR61,0)</f>
        <v>0</v>
      </c>
      <c r="AT62" t="str">
        <f>IF($A62&gt;0,IF(VLOOKUP($A62,seznam!$A$2:$C$398,2)&gt;0,VLOOKUP($A62,seznam!$A$2:$C$398,2),"------"),"------")</f>
        <v>------</v>
      </c>
    </row>
    <row r="63" spans="1:46" ht="13.5" thickBot="1" x14ac:dyDescent="0.25">
      <c r="A63" s="219"/>
      <c r="B63" s="220"/>
      <c r="C63" s="36" t="str">
        <f>IF(A62&gt;0,IF(VLOOKUP(A62,seznam!$A$2:$C$398,2)&gt;0,VLOOKUP(A62,seznam!$A$2:$C$398,2),"------"),"------")</f>
        <v>------</v>
      </c>
      <c r="D63" s="183"/>
      <c r="E63" s="183"/>
      <c r="F63" s="187"/>
      <c r="G63" s="193"/>
      <c r="H63" s="183"/>
      <c r="I63" s="187"/>
      <c r="J63" s="193"/>
      <c r="K63" s="183"/>
      <c r="L63" s="187"/>
      <c r="M63" s="177"/>
      <c r="N63" s="178"/>
      <c r="O63" s="179"/>
      <c r="P63" s="181"/>
      <c r="Q63" s="183"/>
      <c r="R63" s="187"/>
      <c r="S63" s="189"/>
      <c r="T63" s="191"/>
      <c r="U63" s="173"/>
    </row>
    <row r="64" spans="1:46" ht="13.5" thickBot="1" x14ac:dyDescent="0.25"/>
    <row r="65" spans="1:46" ht="13.5" thickBot="1" x14ac:dyDescent="0.25">
      <c r="A65" s="86"/>
      <c r="B65" s="163" t="s">
        <v>13</v>
      </c>
      <c r="C65" s="164"/>
      <c r="D65" s="165">
        <v>1</v>
      </c>
      <c r="E65" s="166"/>
      <c r="F65" s="167"/>
      <c r="G65" s="168">
        <v>2</v>
      </c>
      <c r="H65" s="166"/>
      <c r="I65" s="167"/>
      <c r="J65" s="168">
        <v>3</v>
      </c>
      <c r="K65" s="166"/>
      <c r="L65" s="167"/>
      <c r="M65" s="168">
        <v>4</v>
      </c>
      <c r="N65" s="166"/>
      <c r="O65" s="169"/>
      <c r="P65" s="165" t="s">
        <v>2</v>
      </c>
      <c r="Q65" s="170"/>
      <c r="R65" s="171"/>
      <c r="S65" s="5" t="s">
        <v>3</v>
      </c>
      <c r="T65" s="4" t="s">
        <v>4</v>
      </c>
    </row>
    <row r="66" spans="1:46" x14ac:dyDescent="0.2">
      <c r="A66" s="224"/>
      <c r="B66" s="225">
        <v>1</v>
      </c>
      <c r="C66" s="37" t="str">
        <f>IF(A66&gt;0,IF(VLOOKUP(A66,seznam!$A$2:$C$398,3)&gt;0,VLOOKUP(A66,seznam!$A$2:$C$398,3),"------"),"------")</f>
        <v>------</v>
      </c>
      <c r="D66" s="226"/>
      <c r="E66" s="227"/>
      <c r="F66" s="228"/>
      <c r="G66" s="221" t="str">
        <f>AE69</f>
        <v>0</v>
      </c>
      <c r="H66" s="222" t="str">
        <f>AF69</f>
        <v>:</v>
      </c>
      <c r="I66" s="223" t="str">
        <f>AG69</f>
        <v>0</v>
      </c>
      <c r="J66" s="221" t="str">
        <f>AG71</f>
        <v>0</v>
      </c>
      <c r="K66" s="222" t="str">
        <f>AF71</f>
        <v>:</v>
      </c>
      <c r="L66" s="223" t="str">
        <f>AE71</f>
        <v>0</v>
      </c>
      <c r="M66" s="221" t="str">
        <f>AE66</f>
        <v>0</v>
      </c>
      <c r="N66" s="222" t="str">
        <f>AF66</f>
        <v>:</v>
      </c>
      <c r="O66" s="209" t="str">
        <f>AG66</f>
        <v>0</v>
      </c>
      <c r="P66" s="206">
        <f>G66+J66+M66</f>
        <v>0</v>
      </c>
      <c r="Q66" s="222" t="s">
        <v>5</v>
      </c>
      <c r="R66" s="223">
        <f>I66+L66+O66</f>
        <v>0</v>
      </c>
      <c r="S66" s="208">
        <f>IF(G66&gt;I66,2,IF(AND(G66&lt;I66,H66=":"),1,0))+IF(J66&gt;L66,2,IF(AND(J66&lt;L66,K66=":"),1,0))+IF(M66&gt;O66,2,IF(AND(M66&lt;O66,N66=":"),1,0))</f>
        <v>0</v>
      </c>
      <c r="T66" s="211"/>
      <c r="U66" s="172"/>
      <c r="V66" s="6">
        <v>1</v>
      </c>
      <c r="W66" s="10" t="str">
        <f>C67</f>
        <v>------</v>
      </c>
      <c r="X66" s="16" t="s">
        <v>8</v>
      </c>
      <c r="Y66" s="13" t="str">
        <f>C73</f>
        <v>------</v>
      </c>
      <c r="Z66" s="40"/>
      <c r="AA66" s="41"/>
      <c r="AB66" s="41"/>
      <c r="AC66" s="41"/>
      <c r="AD66" s="45"/>
      <c r="AE66" s="22" t="str">
        <f t="shared" ref="AE66:AE71" si="30">IF(OR(VALUE($AJ66)=0,VALUE($AK66)=0), "0",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)</f>
        <v>0</v>
      </c>
      <c r="AF66" s="23" t="s">
        <v>5</v>
      </c>
      <c r="AG66" s="24" t="str">
        <f t="shared" ref="AG66:AG71" si="31">IF(OR(VALUE($AJ66)=0,VALUE($AK66)=0), "0",IF(AND(LEN(Z66)&gt;0,MID(Z66,1,1)="-"),"1","0")+IF(AND(LEN(AA66)&gt;0,MID(AA66,1,1)="-"),"1","0")+IF(AND(LEN(AB66)&gt;0,MID(AB66,1,1)="-"),"1","0")+IF(AND(LEN(AC66)&gt;0,MID(AC66,1,1)="-"),"1","0")+IF(AND(LEN(AD66)&gt;0,MID(AD66,1,1)="-"),"1","0"))</f>
        <v>0</v>
      </c>
      <c r="AJ66" s="102">
        <f>IF(ISBLANK(U66), A66,0)</f>
        <v>0</v>
      </c>
      <c r="AK66" s="102">
        <f>IF(ISBLANK(U72), A72,0)</f>
        <v>0</v>
      </c>
      <c r="AP66" s="106" t="str">
        <f>IF(OR(VALUE($AJ66)=0,VALUE($AK66)=0), "0",IF(LEN(Z66)&gt;0,IF(MID(Z66,1,1)&lt;&gt;"-",IF(MOD(ABS(Z66),100)&gt;9,MOD(ABS(Z66),100)+2,11),MOD(ABS(Z66),100)),0)+IF(LEN(AA66)&gt;0,IF(MID(AA66,1,1)&lt;&gt;"-",IF(MOD(ABS(AA66),100)&gt;9,MOD(ABS(AA66),100)+2,11),MOD(ABS(AA66),100)),0)+IF(LEN(AB66)&gt;0,IF(MID(AB66,1,1)&lt;&gt;"-",IF(MOD(ABS(AB66),100)&gt;9,MOD(ABS(AB66),100)+2,11),MOD(ABS(AB66),100)),0)+IF(LEN(AC66)&gt;0,IF(MID(AC66,1,1)&lt;&gt;"-",IF(MOD(ABS(AC66),100)&gt;9,MOD(ABS(AC66),100)+2,11),MOD(ABS(AC66),100)),0)+IF(LEN(AD66)&gt;0,IF(MID(AD66,1,1)&lt;&gt;"-",IF(MOD(ABS(AD66),100)&gt;9,MOD(ABS(AD66),100)+2,11),MOD(ABS(AD66),100)),0))</f>
        <v>0</v>
      </c>
      <c r="AQ66" s="106" t="str">
        <f>IF(OR(VALUE($AJ66)=0,VALUE($AK66)=0), "0",IF(LEN(Z66)&gt;0,IF(MID(Z66,1,1)&lt;&gt;"-",MOD(Z66,100),IF(MOD(ABS(Z66),100)&gt;9,MOD(ABS(Z66),100)+2,11)),0)+IF(LEN(AA66)&gt;0,IF(MID(AA66,1,1)&lt;&gt;"-",MOD(AA66,100),IF(MOD(ABS(AA66),100)&gt;9,MOD(ABS(AA66),100)+2,11)),0)+IF(LEN(AB66)&gt;0,IF(MID(AB66,1,1)&lt;&gt;"-",MOD(AB66,100),IF(MOD(ABS(AB66),100)&gt;9,MOD(ABS(AB66),100)+2,11)),0)+IF(LEN(AC66)&gt;0,IF(MID(AC66,1,1)&lt;&gt;"-",MOD(AC66,100),IF(MOD(ABS(AC66),100)&gt;9,MOD(ABS(AC66),100)+2,11)),0)+IF(LEN(AD66)&gt;0,IF(MID(AD66,1,1)&lt;&gt;"-",MOD(AD66,100),IF(MOD(ABS(AD66),100)&gt;9,MOD(ABS(AD66),100)+2,11)),0))</f>
        <v>0</v>
      </c>
      <c r="AR66">
        <f>AP66-AQ66</f>
        <v>0</v>
      </c>
      <c r="AS66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0</v>
      </c>
      <c r="AT66" t="str">
        <f>IF($A66&gt;0,IF(VLOOKUP($A66,seznam!$A$2:$C$398,2)&gt;0,VLOOKUP($A66,seznam!$A$2:$C$398,2),"------"),"------")</f>
        <v>------</v>
      </c>
    </row>
    <row r="67" spans="1:46" x14ac:dyDescent="0.2">
      <c r="A67" s="218"/>
      <c r="B67" s="213"/>
      <c r="C67" s="85" t="str">
        <f>IF(A66&gt;0,IF(VLOOKUP(A66,seznam!$A$2:$C$398,2)&gt;0,VLOOKUP(A66,seznam!$A$2:$C$398,2),"------"),"------")</f>
        <v>------</v>
      </c>
      <c r="D67" s="201"/>
      <c r="E67" s="201"/>
      <c r="F67" s="202"/>
      <c r="G67" s="203"/>
      <c r="H67" s="204"/>
      <c r="I67" s="205"/>
      <c r="J67" s="203"/>
      <c r="K67" s="204"/>
      <c r="L67" s="205"/>
      <c r="M67" s="203"/>
      <c r="N67" s="204"/>
      <c r="O67" s="210"/>
      <c r="P67" s="207"/>
      <c r="Q67" s="204"/>
      <c r="R67" s="205"/>
      <c r="S67" s="197"/>
      <c r="T67" s="198"/>
      <c r="U67" s="172"/>
      <c r="V67" s="7">
        <v>2</v>
      </c>
      <c r="W67" s="11" t="str">
        <f>C69</f>
        <v>------</v>
      </c>
      <c r="X67" s="17" t="s">
        <v>8</v>
      </c>
      <c r="Y67" s="14" t="str">
        <f>C71</f>
        <v>------</v>
      </c>
      <c r="Z67" s="42"/>
      <c r="AA67" s="39"/>
      <c r="AB67" s="39"/>
      <c r="AC67" s="39"/>
      <c r="AD67" s="46"/>
      <c r="AE67" s="25" t="str">
        <f t="shared" si="30"/>
        <v>0</v>
      </c>
      <c r="AF67" s="26" t="s">
        <v>5</v>
      </c>
      <c r="AG67" s="27" t="str">
        <f t="shared" si="31"/>
        <v>0</v>
      </c>
      <c r="AJ67" s="102">
        <f>IF(ISBLANK(U68), A68,0)</f>
        <v>0</v>
      </c>
      <c r="AK67" s="102">
        <f>IF(ISBLANK(U70), A70,0)</f>
        <v>0</v>
      </c>
      <c r="AP67" s="106" t="str">
        <f>IF(OR(VALUE($AJ67)=0,VALUE($AK67)=0), "0",IF(LEN(Z67)&gt;0,IF(MID(Z67,1,1)&lt;&gt;"-",IF(MOD(ABS(Z67),100)&gt;9,MOD(ABS(Z67),100)+2,11),MOD(ABS(Z67),100)),0)+IF(LEN(AA67)&gt;0,IF(MID(AA67,1,1)&lt;&gt;"-",IF(MOD(ABS(AA67),100)&gt;9,MOD(ABS(AA67),100)+2,11),MOD(ABS(AA67),100)),0)+IF(LEN(AB67)&gt;0,IF(MID(AB67,1,1)&lt;&gt;"-",IF(MOD(ABS(AB67),100)&gt;9,MOD(ABS(AB67),100)+2,11),MOD(ABS(AB67),100)),0)+IF(LEN(AC67)&gt;0,IF(MID(AC67,1,1)&lt;&gt;"-",IF(MOD(ABS(AC67),100)&gt;9,MOD(ABS(AC67),100)+2,11),MOD(ABS(AC67),100)),0)+IF(LEN(AD67)&gt;0,IF(MID(AD67,1,1)&lt;&gt;"-",IF(MOD(ABS(AD67),100)&gt;9,MOD(ABS(AD67),100)+2,11),MOD(ABS(AD67),100)),0))</f>
        <v>0</v>
      </c>
      <c r="AQ67" s="106" t="str">
        <f>IF(OR(VALUE($AJ67)=0,VALUE($AK67)=0), "0",IF(LEN(Z67)&gt;0,IF(MID(Z67,1,1)&lt;&gt;"-",MOD(Z67,100),IF(MOD(ABS(Z67),100)&gt;9,MOD(ABS(Z67),100)+2,11)),0)+IF(LEN(AA67)&gt;0,IF(MID(AA67,1,1)&lt;&gt;"-",MOD(AA67,100),IF(MOD(ABS(AA67),100)&gt;9,MOD(ABS(AA67),100)+2,11)),0)+IF(LEN(AB67)&gt;0,IF(MID(AB67,1,1)&lt;&gt;"-",MOD(AB67,100),IF(MOD(ABS(AB67),100)&gt;9,MOD(ABS(AB67),100)+2,11)),0)+IF(LEN(AC67)&gt;0,IF(MID(AC67,1,1)&lt;&gt;"-",MOD(AC67,100),IF(MOD(ABS(AC67),100)&gt;9,MOD(ABS(AC67),100)+2,11)),0)+IF(LEN(AD67)&gt;0,IF(MID(AD67,1,1)&lt;&gt;"-",MOD(AD67,100),IF(MOD(ABS(AD67),100)&gt;9,MOD(ABS(AD67),100)+2,11)),0))</f>
        <v>0</v>
      </c>
      <c r="AR67">
        <f t="shared" ref="AR67:AR71" si="32">AP67-AQ67</f>
        <v>0</v>
      </c>
    </row>
    <row r="68" spans="1:46" x14ac:dyDescent="0.2">
      <c r="A68" s="218"/>
      <c r="B68" s="212">
        <v>2</v>
      </c>
      <c r="C68" s="38" t="str">
        <f>IF(A68&gt;0,IF(VLOOKUP(A68,seznam!$A$2:$C$398,3)&gt;0,VLOOKUP(A68,seznam!$A$2:$C$398,3),"------"),"------")</f>
        <v>------</v>
      </c>
      <c r="D68" s="182" t="str">
        <f>I66</f>
        <v>0</v>
      </c>
      <c r="E68" s="182" t="str">
        <f>H66</f>
        <v>:</v>
      </c>
      <c r="F68" s="186" t="str">
        <f>G66</f>
        <v>0</v>
      </c>
      <c r="G68" s="174"/>
      <c r="H68" s="175"/>
      <c r="I68" s="199"/>
      <c r="J68" s="192" t="str">
        <f>AE67</f>
        <v>0</v>
      </c>
      <c r="K68" s="182" t="str">
        <f>AF67</f>
        <v>:</v>
      </c>
      <c r="L68" s="186" t="str">
        <f>AG67</f>
        <v>0</v>
      </c>
      <c r="M68" s="192" t="str">
        <f>AE70</f>
        <v>0</v>
      </c>
      <c r="N68" s="182" t="str">
        <f>AF70</f>
        <v>:</v>
      </c>
      <c r="O68" s="214" t="str">
        <f>AG70</f>
        <v>0</v>
      </c>
      <c r="P68" s="180">
        <f>D68+J68+M68</f>
        <v>0</v>
      </c>
      <c r="Q68" s="182" t="s">
        <v>5</v>
      </c>
      <c r="R68" s="186">
        <f>F68+L68+O68</f>
        <v>0</v>
      </c>
      <c r="S68" s="188">
        <f>IF(D68&gt;F68,2,IF(AND(D68&lt;F68,E68=":"),1,0))+IF(J68&gt;L68,2,IF(AND(J68&lt;L68,K68=":"),1,0))+IF(M68&gt;O68,2,IF(AND(M68&lt;O68,N68=":"),1,0))</f>
        <v>0</v>
      </c>
      <c r="T68" s="190"/>
      <c r="U68" s="172"/>
      <c r="V68" s="7">
        <v>3</v>
      </c>
      <c r="W68" s="11" t="str">
        <f>C73</f>
        <v>------</v>
      </c>
      <c r="X68" s="18" t="s">
        <v>8</v>
      </c>
      <c r="Y68" s="14" t="str">
        <f>C71</f>
        <v>------</v>
      </c>
      <c r="Z68" s="42"/>
      <c r="AA68" s="39"/>
      <c r="AB68" s="39"/>
      <c r="AC68" s="39"/>
      <c r="AD68" s="46"/>
      <c r="AE68" s="25" t="str">
        <f t="shared" si="30"/>
        <v>0</v>
      </c>
      <c r="AF68" s="26" t="s">
        <v>5</v>
      </c>
      <c r="AG68" s="27" t="str">
        <f t="shared" si="31"/>
        <v>0</v>
      </c>
      <c r="AJ68" s="102">
        <f>IF(ISBLANK(U72), A72,0)</f>
        <v>0</v>
      </c>
      <c r="AK68" s="102">
        <f>IF(ISBLANK(U70), A70,0)</f>
        <v>0</v>
      </c>
      <c r="AP68" s="106" t="str">
        <f>IF(OR(VALUE($AJ68)=0,VALUE($AK68)=0), "0",IF(LEN(Z68)&gt;0,IF(MID(Z68,1,1)&lt;&gt;"-",IF(MOD(ABS(Z68),100)&gt;9,MOD(ABS(Z68),100)+2,11),MOD(ABS(Z68),100)),0)+IF(LEN(AA68)&gt;0,IF(MID(AA68,1,1)&lt;&gt;"-",IF(MOD(ABS(AA68),100)&gt;9,MOD(ABS(AA68),100)+2,11),MOD(ABS(AA68),100)),0)+IF(LEN(AB68)&gt;0,IF(MID(AB68,1,1)&lt;&gt;"-",IF(MOD(ABS(AB68),100)&gt;9,MOD(ABS(AB68),100)+2,11),MOD(ABS(AB68),100)),0)+IF(LEN(AC68)&gt;0,IF(MID(AC68,1,1)&lt;&gt;"-",IF(MOD(ABS(AC68),100)&gt;9,MOD(ABS(AC68),100)+2,11),MOD(ABS(AC68),100)),0)+IF(LEN(AD68)&gt;0,IF(MID(AD68,1,1)&lt;&gt;"-",IF(MOD(ABS(AD68),100)&gt;9,MOD(ABS(AD68),100)+2,11),MOD(ABS(AD68),100)),0))</f>
        <v>0</v>
      </c>
      <c r="AQ68" s="106" t="str">
        <f t="shared" ref="AQ68:AQ71" si="33">IF(OR(VALUE($AJ68)=0,VALUE($AK68)=0), "0",IF(LEN(Z68)&gt;0,IF(MID(Z68,1,1)&lt;&gt;"-",MOD(Z68,100),IF(MOD(ABS(Z68),100)&gt;9,MOD(ABS(Z68),100)+2,11)),0)+IF(LEN(AA68)&gt;0,IF(MID(AA68,1,1)&lt;&gt;"-",MOD(AA68,100),IF(MOD(ABS(AA68),100)&gt;9,MOD(ABS(AA68),100)+2,11)),0)+IF(LEN(AB68)&gt;0,IF(MID(AB68,1,1)&lt;&gt;"-",MOD(AB68,100),IF(MOD(ABS(AB68),100)&gt;9,MOD(ABS(AB68),100)+2,11)),0)+IF(LEN(AC68)&gt;0,IF(MID(AC68,1,1)&lt;&gt;"-",MOD(AC68,100),IF(MOD(ABS(AC68),100)&gt;9,MOD(ABS(AC68),100)+2,11)),0)+IF(LEN(AD68)&gt;0,IF(MID(AD68,1,1)&lt;&gt;"-",MOD(AD68,100),IF(MOD(ABS(AD68),100)&gt;9,MOD(ABS(AD68),100)+2,11)),0))</f>
        <v>0</v>
      </c>
      <c r="AR68">
        <f t="shared" si="32"/>
        <v>0</v>
      </c>
      <c r="AS68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0</v>
      </c>
      <c r="AT68" t="str">
        <f>IF($A68&gt;0,IF(VLOOKUP($A68,seznam!$A$2:$C$398,2)&gt;0,VLOOKUP($A68,seznam!$A$2:$C$398,2),"------"),"------")</f>
        <v>------</v>
      </c>
    </row>
    <row r="69" spans="1:46" x14ac:dyDescent="0.2">
      <c r="A69" s="218"/>
      <c r="B69" s="213"/>
      <c r="C69" s="35" t="str">
        <f>IF(A68&gt;0,IF(VLOOKUP(A68,seznam!$A$2:$C$398,2)&gt;0,VLOOKUP(A68,seznam!$A$2:$C$398,2),"------"),"------")</f>
        <v>------</v>
      </c>
      <c r="D69" s="204"/>
      <c r="E69" s="204"/>
      <c r="F69" s="205"/>
      <c r="G69" s="200"/>
      <c r="H69" s="201"/>
      <c r="I69" s="202"/>
      <c r="J69" s="203"/>
      <c r="K69" s="204"/>
      <c r="L69" s="205"/>
      <c r="M69" s="203"/>
      <c r="N69" s="204"/>
      <c r="O69" s="210"/>
      <c r="P69" s="194"/>
      <c r="Q69" s="195"/>
      <c r="R69" s="196"/>
      <c r="S69" s="197"/>
      <c r="T69" s="198"/>
      <c r="U69" s="172"/>
      <c r="V69" s="7">
        <v>4</v>
      </c>
      <c r="W69" s="11" t="str">
        <f>C67</f>
        <v>------</v>
      </c>
      <c r="X69" s="17" t="s">
        <v>8</v>
      </c>
      <c r="Y69" s="14" t="str">
        <f>C69</f>
        <v>------</v>
      </c>
      <c r="Z69" s="42"/>
      <c r="AA69" s="39"/>
      <c r="AB69" s="39"/>
      <c r="AC69" s="39"/>
      <c r="AD69" s="46"/>
      <c r="AE69" s="25" t="str">
        <f t="shared" si="30"/>
        <v>0</v>
      </c>
      <c r="AF69" s="26" t="s">
        <v>5</v>
      </c>
      <c r="AG69" s="27" t="str">
        <f t="shared" si="31"/>
        <v>0</v>
      </c>
      <c r="AJ69" s="102">
        <f>IF(ISBLANK(U66), A66,0)</f>
        <v>0</v>
      </c>
      <c r="AK69" s="102">
        <f>IF(ISBLANK(U68), A68,0)</f>
        <v>0</v>
      </c>
      <c r="AP69" s="106" t="str">
        <f t="shared" ref="AP69:AP71" si="34">IF(OR(VALUE($AJ69)=0,VALUE($AK69)=0), "0",IF(LEN(Z69)&gt;0,IF(MID(Z69,1,1)&lt;&gt;"-",IF(MOD(ABS(Z69),100)&gt;9,MOD(ABS(Z69),100)+2,11),MOD(ABS(Z69),100)),0)+IF(LEN(AA69)&gt;0,IF(MID(AA69,1,1)&lt;&gt;"-",IF(MOD(ABS(AA69),100)&gt;9,MOD(ABS(AA69),100)+2,11),MOD(ABS(AA69),100)),0)+IF(LEN(AB69)&gt;0,IF(MID(AB69,1,1)&lt;&gt;"-",IF(MOD(ABS(AB69),100)&gt;9,MOD(ABS(AB69),100)+2,11),MOD(ABS(AB69),100)),0)+IF(LEN(AC69)&gt;0,IF(MID(AC69,1,1)&lt;&gt;"-",IF(MOD(ABS(AC69),100)&gt;9,MOD(ABS(AC69),100)+2,11),MOD(ABS(AC69),100)),0)+IF(LEN(AD69)&gt;0,IF(MID(AD69,1,1)&lt;&gt;"-",IF(MOD(ABS(AD69),100)&gt;9,MOD(ABS(AD69),100)+2,11),MOD(ABS(AD69),100)),0))</f>
        <v>0</v>
      </c>
      <c r="AQ69" s="106" t="str">
        <f t="shared" si="33"/>
        <v>0</v>
      </c>
      <c r="AR69">
        <f t="shared" si="32"/>
        <v>0</v>
      </c>
    </row>
    <row r="70" spans="1:46" x14ac:dyDescent="0.2">
      <c r="A70" s="218"/>
      <c r="B70" s="212">
        <v>3</v>
      </c>
      <c r="C70" s="38" t="str">
        <f>IF(A70&gt;0,IF(VLOOKUP(A70,seznam!$A$2:$C$398,3)&gt;0,VLOOKUP(A70,seznam!$A$2:$C$398,3),"------"),"------")</f>
        <v>------</v>
      </c>
      <c r="D70" s="182" t="str">
        <f>L66</f>
        <v>0</v>
      </c>
      <c r="E70" s="182" t="str">
        <f>K66</f>
        <v>:</v>
      </c>
      <c r="F70" s="186" t="str">
        <f>J66</f>
        <v>0</v>
      </c>
      <c r="G70" s="192" t="str">
        <f>L68</f>
        <v>0</v>
      </c>
      <c r="H70" s="182" t="str">
        <f>K68</f>
        <v>:</v>
      </c>
      <c r="I70" s="186" t="str">
        <f>J68</f>
        <v>0</v>
      </c>
      <c r="J70" s="174"/>
      <c r="K70" s="175"/>
      <c r="L70" s="199"/>
      <c r="M70" s="192" t="str">
        <f>AG68</f>
        <v>0</v>
      </c>
      <c r="N70" s="182" t="str">
        <f>AF68</f>
        <v>:</v>
      </c>
      <c r="O70" s="214" t="str">
        <f>AE68</f>
        <v>0</v>
      </c>
      <c r="P70" s="180">
        <f>D70+G70+M70</f>
        <v>0</v>
      </c>
      <c r="Q70" s="182" t="s">
        <v>5</v>
      </c>
      <c r="R70" s="186">
        <f>F70+I70+O70</f>
        <v>0</v>
      </c>
      <c r="S70" s="188">
        <f>IF(D70&gt;F70,2,IF(AND(D70&lt;F70,E70=":"),1,0))+IF(G70&gt;I70,2,IF(AND(G70&lt;I70,H70=":"),1,0))+IF(M70&gt;O70,2,IF(AND(M70&lt;O70,N70=":"),1,0))</f>
        <v>0</v>
      </c>
      <c r="T70" s="190"/>
      <c r="U70" s="172"/>
      <c r="V70" s="7">
        <v>5</v>
      </c>
      <c r="W70" s="11" t="str">
        <f>C69</f>
        <v>------</v>
      </c>
      <c r="X70" s="17" t="s">
        <v>8</v>
      </c>
      <c r="Y70" s="14" t="str">
        <f>C73</f>
        <v>------</v>
      </c>
      <c r="Z70" s="42"/>
      <c r="AA70" s="39"/>
      <c r="AB70" s="39"/>
      <c r="AC70" s="39"/>
      <c r="AD70" s="46"/>
      <c r="AE70" s="25" t="str">
        <f t="shared" si="30"/>
        <v>0</v>
      </c>
      <c r="AF70" s="26" t="s">
        <v>5</v>
      </c>
      <c r="AG70" s="27" t="str">
        <f t="shared" si="31"/>
        <v>0</v>
      </c>
      <c r="AJ70" s="102">
        <f>IF(ISBLANK(U68), A68,0)</f>
        <v>0</v>
      </c>
      <c r="AK70" s="102">
        <f>IF(ISBLANK(U72), A72,0)</f>
        <v>0</v>
      </c>
      <c r="AP70" s="106" t="str">
        <f t="shared" si="34"/>
        <v>0</v>
      </c>
      <c r="AQ70" s="106" t="str">
        <f t="shared" si="33"/>
        <v>0</v>
      </c>
      <c r="AR70">
        <f t="shared" si="32"/>
        <v>0</v>
      </c>
      <c r="AS70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0</v>
      </c>
      <c r="AT70" t="str">
        <f>IF($A70&gt;0,IF(VLOOKUP($A70,seznam!$A$2:$C$398,2)&gt;0,VLOOKUP($A70,seznam!$A$2:$C$398,2),"------"),"------")</f>
        <v>------</v>
      </c>
    </row>
    <row r="71" spans="1:46" ht="13.5" thickBot="1" x14ac:dyDescent="0.25">
      <c r="A71" s="218"/>
      <c r="B71" s="213"/>
      <c r="C71" s="35" t="str">
        <f>IF(A70&gt;0,IF(VLOOKUP(A70,seznam!$A$2:$C$398,2)&gt;0,VLOOKUP(A70,seznam!$A$2:$C$398,2),"------"),"------")</f>
        <v>------</v>
      </c>
      <c r="D71" s="204"/>
      <c r="E71" s="204"/>
      <c r="F71" s="205"/>
      <c r="G71" s="203"/>
      <c r="H71" s="204"/>
      <c r="I71" s="205"/>
      <c r="J71" s="200"/>
      <c r="K71" s="201"/>
      <c r="L71" s="202"/>
      <c r="M71" s="203"/>
      <c r="N71" s="204"/>
      <c r="O71" s="210"/>
      <c r="P71" s="207"/>
      <c r="Q71" s="204"/>
      <c r="R71" s="205"/>
      <c r="S71" s="197"/>
      <c r="T71" s="198"/>
      <c r="U71" s="172"/>
      <c r="V71" s="8">
        <v>6</v>
      </c>
      <c r="W71" s="12" t="str">
        <f>C71</f>
        <v>------</v>
      </c>
      <c r="X71" s="19" t="s">
        <v>8</v>
      </c>
      <c r="Y71" s="15" t="str">
        <f>C67</f>
        <v>------</v>
      </c>
      <c r="Z71" s="43"/>
      <c r="AA71" s="44"/>
      <c r="AB71" s="44"/>
      <c r="AC71" s="44"/>
      <c r="AD71" s="47"/>
      <c r="AE71" s="28" t="str">
        <f t="shared" si="30"/>
        <v>0</v>
      </c>
      <c r="AF71" s="29" t="s">
        <v>5</v>
      </c>
      <c r="AG71" s="30" t="str">
        <f t="shared" si="31"/>
        <v>0</v>
      </c>
      <c r="AJ71" s="102">
        <f>IF(ISBLANK(U70), A70,0)</f>
        <v>0</v>
      </c>
      <c r="AK71" s="102">
        <f>IF(ISBLANK(U66), A66,0)</f>
        <v>0</v>
      </c>
      <c r="AP71" s="106" t="str">
        <f t="shared" si="34"/>
        <v>0</v>
      </c>
      <c r="AQ71" s="106" t="str">
        <f t="shared" si="33"/>
        <v>0</v>
      </c>
      <c r="AR71">
        <f t="shared" si="32"/>
        <v>0</v>
      </c>
    </row>
    <row r="72" spans="1:46" x14ac:dyDescent="0.2">
      <c r="A72" s="218"/>
      <c r="B72" s="212">
        <v>4</v>
      </c>
      <c r="C72" s="38" t="str">
        <f>IF(A72&gt;0,IF(VLOOKUP(A72,seznam!$A$2:$C$398,3)&gt;0,VLOOKUP(A72,seznam!$A$2:$C$398,3),"------"),"------")</f>
        <v>------</v>
      </c>
      <c r="D72" s="182" t="str">
        <f>O66</f>
        <v>0</v>
      </c>
      <c r="E72" s="182" t="str">
        <f>N66</f>
        <v>:</v>
      </c>
      <c r="F72" s="186" t="str">
        <f>M66</f>
        <v>0</v>
      </c>
      <c r="G72" s="192" t="str">
        <f>O68</f>
        <v>0</v>
      </c>
      <c r="H72" s="182" t="str">
        <f>N68</f>
        <v>:</v>
      </c>
      <c r="I72" s="186" t="str">
        <f>M68</f>
        <v>0</v>
      </c>
      <c r="J72" s="192" t="str">
        <f>O70</f>
        <v>0</v>
      </c>
      <c r="K72" s="182" t="str">
        <f>N70</f>
        <v>:</v>
      </c>
      <c r="L72" s="186" t="str">
        <f>M70</f>
        <v>0</v>
      </c>
      <c r="M72" s="174"/>
      <c r="N72" s="175"/>
      <c r="O72" s="176"/>
      <c r="P72" s="180">
        <f>D72+G72+J72</f>
        <v>0</v>
      </c>
      <c r="Q72" s="182" t="s">
        <v>5</v>
      </c>
      <c r="R72" s="186">
        <f>F72+I72+L72</f>
        <v>0</v>
      </c>
      <c r="S72" s="188">
        <f>IF(D72&gt;F72,2,IF(AND(D72&lt;F72,E72=":"),1,0))+IF(G72&gt;I72,2,IF(AND(G72&lt;I72,H72=":"),1,0))+IF(J72&gt;L72,2,IF(AND(J72&lt;L72,K72=":"),1,0))</f>
        <v>0</v>
      </c>
      <c r="T72" s="190"/>
      <c r="U72" s="173"/>
      <c r="AS72">
        <f ca="1">IF($AJ66=INDIRECT(ADDRESS(ROW(),1)),$AR66,0)+IF($AJ67=INDIRECT(ADDRESS(ROW(),1)),$AR67,0)+IF($AJ68=INDIRECT(ADDRESS(ROW(),1)),$AR68,0)+IF($AJ69=INDIRECT(ADDRESS(ROW(),1)),$AR69,0)+IF($AJ70=INDIRECT(ADDRESS(ROW(),1)),$AR70,0)+IF($AJ71=INDIRECT(ADDRESS(ROW(),1)),$AR71,0)+IF($AK66=INDIRECT(ADDRESS(ROW(),1)),-$AR66,0)+IF($AK67=INDIRECT(ADDRESS(ROW(),1)),-$AR67,0)+IF($AK68=INDIRECT(ADDRESS(ROW(),1)),-$AR68,0)+IF($AK69=INDIRECT(ADDRESS(ROW(),1)),-$AR69,0)+IF($AK70=INDIRECT(ADDRESS(ROW(),1)),-$AR70,0)+IF($AK71=INDIRECT(ADDRESS(ROW(),1)),-$AR71,0)</f>
        <v>0</v>
      </c>
      <c r="AT72" t="str">
        <f>IF($A72&gt;0,IF(VLOOKUP($A72,seznam!$A$2:$C$398,2)&gt;0,VLOOKUP($A72,seznam!$A$2:$C$398,2),"------"),"------")</f>
        <v>------</v>
      </c>
    </row>
    <row r="73" spans="1:46" ht="13.5" thickBot="1" x14ac:dyDescent="0.25">
      <c r="A73" s="219"/>
      <c r="B73" s="220"/>
      <c r="C73" s="36" t="str">
        <f>IF(A72&gt;0,IF(VLOOKUP(A72,seznam!$A$2:$C$398,2)&gt;0,VLOOKUP(A72,seznam!$A$2:$C$398,2),"------"),"------")</f>
        <v>------</v>
      </c>
      <c r="D73" s="183"/>
      <c r="E73" s="183"/>
      <c r="F73" s="187"/>
      <c r="G73" s="193"/>
      <c r="H73" s="183"/>
      <c r="I73" s="187"/>
      <c r="J73" s="193"/>
      <c r="K73" s="183"/>
      <c r="L73" s="187"/>
      <c r="M73" s="177"/>
      <c r="N73" s="178"/>
      <c r="O73" s="179"/>
      <c r="P73" s="181"/>
      <c r="Q73" s="183"/>
      <c r="R73" s="187"/>
      <c r="S73" s="189"/>
      <c r="T73" s="191"/>
      <c r="U73" s="173"/>
    </row>
    <row r="74" spans="1:46" ht="13.5" thickBot="1" x14ac:dyDescent="0.25"/>
    <row r="75" spans="1:46" ht="13.5" thickBot="1" x14ac:dyDescent="0.25">
      <c r="A75" s="86"/>
      <c r="B75" s="163" t="s">
        <v>14</v>
      </c>
      <c r="C75" s="164"/>
      <c r="D75" s="165">
        <v>1</v>
      </c>
      <c r="E75" s="166"/>
      <c r="F75" s="167"/>
      <c r="G75" s="168">
        <v>2</v>
      </c>
      <c r="H75" s="166"/>
      <c r="I75" s="167"/>
      <c r="J75" s="168">
        <v>3</v>
      </c>
      <c r="K75" s="166"/>
      <c r="L75" s="167"/>
      <c r="M75" s="168">
        <v>4</v>
      </c>
      <c r="N75" s="166"/>
      <c r="O75" s="169"/>
      <c r="P75" s="165" t="s">
        <v>2</v>
      </c>
      <c r="Q75" s="170"/>
      <c r="R75" s="171"/>
      <c r="S75" s="5" t="s">
        <v>3</v>
      </c>
      <c r="T75" s="4" t="s">
        <v>4</v>
      </c>
    </row>
    <row r="76" spans="1:46" x14ac:dyDescent="0.2">
      <c r="A76" s="224"/>
      <c r="B76" s="225">
        <v>1</v>
      </c>
      <c r="C76" s="37" t="str">
        <f>IF(A76&gt;0,IF(VLOOKUP(A76,seznam!$A$2:$C$398,3)&gt;0,VLOOKUP(A76,seznam!$A$2:$C$398,3),"------"),"------")</f>
        <v>------</v>
      </c>
      <c r="D76" s="226"/>
      <c r="E76" s="227"/>
      <c r="F76" s="228"/>
      <c r="G76" s="221" t="str">
        <f>AE79</f>
        <v>0</v>
      </c>
      <c r="H76" s="222" t="str">
        <f>AF79</f>
        <v>:</v>
      </c>
      <c r="I76" s="223" t="str">
        <f>AG79</f>
        <v>0</v>
      </c>
      <c r="J76" s="221" t="str">
        <f>AG81</f>
        <v>0</v>
      </c>
      <c r="K76" s="222" t="str">
        <f>AF81</f>
        <v>:</v>
      </c>
      <c r="L76" s="223" t="str">
        <f>AE81</f>
        <v>0</v>
      </c>
      <c r="M76" s="221" t="str">
        <f>AE76</f>
        <v>0</v>
      </c>
      <c r="N76" s="222" t="str">
        <f>AF76</f>
        <v>:</v>
      </c>
      <c r="O76" s="209" t="str">
        <f>AG76</f>
        <v>0</v>
      </c>
      <c r="P76" s="206">
        <f>G76+J76+M76</f>
        <v>0</v>
      </c>
      <c r="Q76" s="222" t="s">
        <v>5</v>
      </c>
      <c r="R76" s="223">
        <f>I76+L76+O76</f>
        <v>0</v>
      </c>
      <c r="S76" s="208">
        <f>IF(G76&gt;I76,2,IF(AND(G76&lt;I76,H76=":"),1,0))+IF(J76&gt;L76,2,IF(AND(J76&lt;L76,K76=":"),1,0))+IF(M76&gt;O76,2,IF(AND(M76&lt;O76,N76=":"),1,0))</f>
        <v>0</v>
      </c>
      <c r="T76" s="211"/>
      <c r="U76" s="172"/>
      <c r="V76" s="6">
        <v>1</v>
      </c>
      <c r="W76" s="10" t="str">
        <f>C77</f>
        <v>------</v>
      </c>
      <c r="X76" s="16" t="s">
        <v>8</v>
      </c>
      <c r="Y76" s="13" t="str">
        <f>C83</f>
        <v>------</v>
      </c>
      <c r="Z76" s="40"/>
      <c r="AA76" s="41"/>
      <c r="AB76" s="41"/>
      <c r="AC76" s="41"/>
      <c r="AD76" s="45"/>
      <c r="AE76" s="22" t="str">
        <f t="shared" ref="AE76:AE81" si="35">IF(OR(VALUE($AJ76)=0,VALUE($AK76)=0), "0",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)</f>
        <v>0</v>
      </c>
      <c r="AF76" s="23" t="s">
        <v>5</v>
      </c>
      <c r="AG76" s="24" t="str">
        <f t="shared" ref="AG76:AG81" si="36">IF(OR(VALUE($AJ76)=0,VALUE($AK76)=0), "0",IF(AND(LEN(Z76)&gt;0,MID(Z76,1,1)="-"),"1","0")+IF(AND(LEN(AA76)&gt;0,MID(AA76,1,1)="-"),"1","0")+IF(AND(LEN(AB76)&gt;0,MID(AB76,1,1)="-"),"1","0")+IF(AND(LEN(AC76)&gt;0,MID(AC76,1,1)="-"),"1","0")+IF(AND(LEN(AD76)&gt;0,MID(AD76,1,1)="-"),"1","0"))</f>
        <v>0</v>
      </c>
      <c r="AJ76" s="102">
        <f>IF(ISBLANK(U76), A76,0)</f>
        <v>0</v>
      </c>
      <c r="AK76" s="102">
        <f>IF(ISBLANK(U82), A82,0)</f>
        <v>0</v>
      </c>
      <c r="AP76" s="106" t="str">
        <f>IF(OR(VALUE($AJ76)=0,VALUE($AK76)=0), "0",IF(LEN(Z76)&gt;0,IF(MID(Z76,1,1)&lt;&gt;"-",IF(MOD(ABS(Z76),100)&gt;9,MOD(ABS(Z76),100)+2,11),MOD(ABS(Z76),100)),0)+IF(LEN(AA76)&gt;0,IF(MID(AA76,1,1)&lt;&gt;"-",IF(MOD(ABS(AA76),100)&gt;9,MOD(ABS(AA76),100)+2,11),MOD(ABS(AA76),100)),0)+IF(LEN(AB76)&gt;0,IF(MID(AB76,1,1)&lt;&gt;"-",IF(MOD(ABS(AB76),100)&gt;9,MOD(ABS(AB76),100)+2,11),MOD(ABS(AB76),100)),0)+IF(LEN(AC76)&gt;0,IF(MID(AC76,1,1)&lt;&gt;"-",IF(MOD(ABS(AC76),100)&gt;9,MOD(ABS(AC76),100)+2,11),MOD(ABS(AC76),100)),0)+IF(LEN(AD76)&gt;0,IF(MID(AD76,1,1)&lt;&gt;"-",IF(MOD(ABS(AD76),100)&gt;9,MOD(ABS(AD76),100)+2,11),MOD(ABS(AD76),100)),0))</f>
        <v>0</v>
      </c>
      <c r="AQ76" s="106" t="str">
        <f>IF(OR(VALUE($AJ76)=0,VALUE($AK76)=0), "0",IF(LEN(Z76)&gt;0,IF(MID(Z76,1,1)&lt;&gt;"-",MOD(Z76,100),IF(MOD(ABS(Z76),100)&gt;9,MOD(ABS(Z76),100)+2,11)),0)+IF(LEN(AA76)&gt;0,IF(MID(AA76,1,1)&lt;&gt;"-",MOD(AA76,100),IF(MOD(ABS(AA76),100)&gt;9,MOD(ABS(AA76),100)+2,11)),0)+IF(LEN(AB76)&gt;0,IF(MID(AB76,1,1)&lt;&gt;"-",MOD(AB76,100),IF(MOD(ABS(AB76),100)&gt;9,MOD(ABS(AB76),100)+2,11)),0)+IF(LEN(AC76)&gt;0,IF(MID(AC76,1,1)&lt;&gt;"-",MOD(AC76,100),IF(MOD(ABS(AC76),100)&gt;9,MOD(ABS(AC76),100)+2,11)),0)+IF(LEN(AD76)&gt;0,IF(MID(AD76,1,1)&lt;&gt;"-",MOD(AD76,100),IF(MOD(ABS(AD76),100)&gt;9,MOD(ABS(AD76),100)+2,11)),0))</f>
        <v>0</v>
      </c>
      <c r="AR76">
        <f>AP76-AQ76</f>
        <v>0</v>
      </c>
      <c r="AS76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0</v>
      </c>
      <c r="AT76" t="str">
        <f>IF($A76&gt;0,IF(VLOOKUP($A76,seznam!$A$2:$C$398,2)&gt;0,VLOOKUP($A76,seznam!$A$2:$C$398,2),"------"),"------")</f>
        <v>------</v>
      </c>
    </row>
    <row r="77" spans="1:46" x14ac:dyDescent="0.2">
      <c r="A77" s="218"/>
      <c r="B77" s="213"/>
      <c r="C77" s="85" t="str">
        <f>IF(A76&gt;0,IF(VLOOKUP(A76,seznam!$A$2:$C$398,2)&gt;0,VLOOKUP(A76,seznam!$A$2:$C$398,2),"------"),"------")</f>
        <v>------</v>
      </c>
      <c r="D77" s="201"/>
      <c r="E77" s="201"/>
      <c r="F77" s="202"/>
      <c r="G77" s="203"/>
      <c r="H77" s="204"/>
      <c r="I77" s="205"/>
      <c r="J77" s="203"/>
      <c r="K77" s="204"/>
      <c r="L77" s="205"/>
      <c r="M77" s="203"/>
      <c r="N77" s="204"/>
      <c r="O77" s="210"/>
      <c r="P77" s="207"/>
      <c r="Q77" s="204"/>
      <c r="R77" s="205"/>
      <c r="S77" s="197"/>
      <c r="T77" s="198"/>
      <c r="U77" s="172"/>
      <c r="V77" s="7">
        <v>2</v>
      </c>
      <c r="W77" s="11" t="str">
        <f>C79</f>
        <v>------</v>
      </c>
      <c r="X77" s="17" t="s">
        <v>8</v>
      </c>
      <c r="Y77" s="14" t="str">
        <f>C81</f>
        <v>------</v>
      </c>
      <c r="Z77" s="42"/>
      <c r="AA77" s="39"/>
      <c r="AB77" s="39"/>
      <c r="AC77" s="39"/>
      <c r="AD77" s="46"/>
      <c r="AE77" s="25" t="str">
        <f t="shared" si="35"/>
        <v>0</v>
      </c>
      <c r="AF77" s="26" t="s">
        <v>5</v>
      </c>
      <c r="AG77" s="27" t="str">
        <f t="shared" si="36"/>
        <v>0</v>
      </c>
      <c r="AJ77" s="102">
        <f>IF(ISBLANK(U78), A78,0)</f>
        <v>0</v>
      </c>
      <c r="AK77" s="102">
        <f>IF(ISBLANK(U80), A80,0)</f>
        <v>0</v>
      </c>
      <c r="AP77" s="106" t="str">
        <f>IF(OR(VALUE($AJ77)=0,VALUE($AK77)=0), "0",IF(LEN(Z77)&gt;0,IF(MID(Z77,1,1)&lt;&gt;"-",IF(MOD(ABS(Z77),100)&gt;9,MOD(ABS(Z77),100)+2,11),MOD(ABS(Z77),100)),0)+IF(LEN(AA77)&gt;0,IF(MID(AA77,1,1)&lt;&gt;"-",IF(MOD(ABS(AA77),100)&gt;9,MOD(ABS(AA77),100)+2,11),MOD(ABS(AA77),100)),0)+IF(LEN(AB77)&gt;0,IF(MID(AB77,1,1)&lt;&gt;"-",IF(MOD(ABS(AB77),100)&gt;9,MOD(ABS(AB77),100)+2,11),MOD(ABS(AB77),100)),0)+IF(LEN(AC77)&gt;0,IF(MID(AC77,1,1)&lt;&gt;"-",IF(MOD(ABS(AC77),100)&gt;9,MOD(ABS(AC77),100)+2,11),MOD(ABS(AC77),100)),0)+IF(LEN(AD77)&gt;0,IF(MID(AD77,1,1)&lt;&gt;"-",IF(MOD(ABS(AD77),100)&gt;9,MOD(ABS(AD77),100)+2,11),MOD(ABS(AD77),100)),0))</f>
        <v>0</v>
      </c>
      <c r="AQ77" s="106" t="str">
        <f>IF(OR(VALUE($AJ77)=0,VALUE($AK77)=0), "0",IF(LEN(Z77)&gt;0,IF(MID(Z77,1,1)&lt;&gt;"-",MOD(Z77,100),IF(MOD(ABS(Z77),100)&gt;9,MOD(ABS(Z77),100)+2,11)),0)+IF(LEN(AA77)&gt;0,IF(MID(AA77,1,1)&lt;&gt;"-",MOD(AA77,100),IF(MOD(ABS(AA77),100)&gt;9,MOD(ABS(AA77),100)+2,11)),0)+IF(LEN(AB77)&gt;0,IF(MID(AB77,1,1)&lt;&gt;"-",MOD(AB77,100),IF(MOD(ABS(AB77),100)&gt;9,MOD(ABS(AB77),100)+2,11)),0)+IF(LEN(AC77)&gt;0,IF(MID(AC77,1,1)&lt;&gt;"-",MOD(AC77,100),IF(MOD(ABS(AC77),100)&gt;9,MOD(ABS(AC77),100)+2,11)),0)+IF(LEN(AD77)&gt;0,IF(MID(AD77,1,1)&lt;&gt;"-",MOD(AD77,100),IF(MOD(ABS(AD77),100)&gt;9,MOD(ABS(AD77),100)+2,11)),0))</f>
        <v>0</v>
      </c>
      <c r="AR77">
        <f t="shared" ref="AR77:AR81" si="37">AP77-AQ77</f>
        <v>0</v>
      </c>
    </row>
    <row r="78" spans="1:46" x14ac:dyDescent="0.2">
      <c r="A78" s="218"/>
      <c r="B78" s="212">
        <v>2</v>
      </c>
      <c r="C78" s="38" t="str">
        <f>IF(A78&gt;0,IF(VLOOKUP(A78,seznam!$A$2:$C$398,3)&gt;0,VLOOKUP(A78,seznam!$A$2:$C$398,3),"------"),"------")</f>
        <v>------</v>
      </c>
      <c r="D78" s="182" t="str">
        <f>I76</f>
        <v>0</v>
      </c>
      <c r="E78" s="182" t="str">
        <f>H76</f>
        <v>:</v>
      </c>
      <c r="F78" s="186" t="str">
        <f>G76</f>
        <v>0</v>
      </c>
      <c r="G78" s="174"/>
      <c r="H78" s="175"/>
      <c r="I78" s="199"/>
      <c r="J78" s="192" t="str">
        <f>AE77</f>
        <v>0</v>
      </c>
      <c r="K78" s="182" t="str">
        <f>AF77</f>
        <v>:</v>
      </c>
      <c r="L78" s="186" t="str">
        <f>AG77</f>
        <v>0</v>
      </c>
      <c r="M78" s="192" t="str">
        <f>AE80</f>
        <v>0</v>
      </c>
      <c r="N78" s="182" t="str">
        <f>AF80</f>
        <v>:</v>
      </c>
      <c r="O78" s="214" t="str">
        <f>AG80</f>
        <v>0</v>
      </c>
      <c r="P78" s="180">
        <f>D78+J78+M78</f>
        <v>0</v>
      </c>
      <c r="Q78" s="182" t="s">
        <v>5</v>
      </c>
      <c r="R78" s="186">
        <f>F78+L78+O78</f>
        <v>0</v>
      </c>
      <c r="S78" s="188">
        <f>IF(D78&gt;F78,2,IF(AND(D78&lt;F78,E78=":"),1,0))+IF(J78&gt;L78,2,IF(AND(J78&lt;L78,K78=":"),1,0))+IF(M78&gt;O78,2,IF(AND(M78&lt;O78,N78=":"),1,0))</f>
        <v>0</v>
      </c>
      <c r="T78" s="190"/>
      <c r="U78" s="172"/>
      <c r="V78" s="7">
        <v>3</v>
      </c>
      <c r="W78" s="11" t="str">
        <f>C83</f>
        <v>------</v>
      </c>
      <c r="X78" s="18" t="s">
        <v>8</v>
      </c>
      <c r="Y78" s="14" t="str">
        <f>C81</f>
        <v>------</v>
      </c>
      <c r="Z78" s="42"/>
      <c r="AA78" s="39"/>
      <c r="AB78" s="39"/>
      <c r="AC78" s="39"/>
      <c r="AD78" s="46"/>
      <c r="AE78" s="25" t="str">
        <f t="shared" si="35"/>
        <v>0</v>
      </c>
      <c r="AF78" s="26" t="s">
        <v>5</v>
      </c>
      <c r="AG78" s="27" t="str">
        <f t="shared" si="36"/>
        <v>0</v>
      </c>
      <c r="AJ78" s="102">
        <f>IF(ISBLANK(U82), A82,0)</f>
        <v>0</v>
      </c>
      <c r="AK78" s="102">
        <f>IF(ISBLANK(U80), A80,0)</f>
        <v>0</v>
      </c>
      <c r="AP78" s="106" t="str">
        <f>IF(OR(VALUE($AJ78)=0,VALUE($AK78)=0), "0",IF(LEN(Z78)&gt;0,IF(MID(Z78,1,1)&lt;&gt;"-",IF(MOD(ABS(Z78),100)&gt;9,MOD(ABS(Z78),100)+2,11),MOD(ABS(Z78),100)),0)+IF(LEN(AA78)&gt;0,IF(MID(AA78,1,1)&lt;&gt;"-",IF(MOD(ABS(AA78),100)&gt;9,MOD(ABS(AA78),100)+2,11),MOD(ABS(AA78),100)),0)+IF(LEN(AB78)&gt;0,IF(MID(AB78,1,1)&lt;&gt;"-",IF(MOD(ABS(AB78),100)&gt;9,MOD(ABS(AB78),100)+2,11),MOD(ABS(AB78),100)),0)+IF(LEN(AC78)&gt;0,IF(MID(AC78,1,1)&lt;&gt;"-",IF(MOD(ABS(AC78),100)&gt;9,MOD(ABS(AC78),100)+2,11),MOD(ABS(AC78),100)),0)+IF(LEN(AD78)&gt;0,IF(MID(AD78,1,1)&lt;&gt;"-",IF(MOD(ABS(AD78),100)&gt;9,MOD(ABS(AD78),100)+2,11),MOD(ABS(AD78),100)),0))</f>
        <v>0</v>
      </c>
      <c r="AQ78" s="106" t="str">
        <f t="shared" ref="AQ78:AQ81" si="38">IF(OR(VALUE($AJ78)=0,VALUE($AK78)=0), "0",IF(LEN(Z78)&gt;0,IF(MID(Z78,1,1)&lt;&gt;"-",MOD(Z78,100),IF(MOD(ABS(Z78),100)&gt;9,MOD(ABS(Z78),100)+2,11)),0)+IF(LEN(AA78)&gt;0,IF(MID(AA78,1,1)&lt;&gt;"-",MOD(AA78,100),IF(MOD(ABS(AA78),100)&gt;9,MOD(ABS(AA78),100)+2,11)),0)+IF(LEN(AB78)&gt;0,IF(MID(AB78,1,1)&lt;&gt;"-",MOD(AB78,100),IF(MOD(ABS(AB78),100)&gt;9,MOD(ABS(AB78),100)+2,11)),0)+IF(LEN(AC78)&gt;0,IF(MID(AC78,1,1)&lt;&gt;"-",MOD(AC78,100),IF(MOD(ABS(AC78),100)&gt;9,MOD(ABS(AC78),100)+2,11)),0)+IF(LEN(AD78)&gt;0,IF(MID(AD78,1,1)&lt;&gt;"-",MOD(AD78,100),IF(MOD(ABS(AD78),100)&gt;9,MOD(ABS(AD78),100)+2,11)),0))</f>
        <v>0</v>
      </c>
      <c r="AR78">
        <f t="shared" si="37"/>
        <v>0</v>
      </c>
      <c r="AS78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0</v>
      </c>
      <c r="AT78" t="str">
        <f>IF($A78&gt;0,IF(VLOOKUP($A78,seznam!$A$2:$C$398,2)&gt;0,VLOOKUP($A78,seznam!$A$2:$C$398,2),"------"),"------")</f>
        <v>------</v>
      </c>
    </row>
    <row r="79" spans="1:46" x14ac:dyDescent="0.2">
      <c r="A79" s="218"/>
      <c r="B79" s="213"/>
      <c r="C79" s="35" t="str">
        <f>IF(A78&gt;0,IF(VLOOKUP(A78,seznam!$A$2:$C$398,2)&gt;0,VLOOKUP(A78,seznam!$A$2:$C$398,2),"------"),"------")</f>
        <v>------</v>
      </c>
      <c r="D79" s="204"/>
      <c r="E79" s="204"/>
      <c r="F79" s="205"/>
      <c r="G79" s="200"/>
      <c r="H79" s="201"/>
      <c r="I79" s="202"/>
      <c r="J79" s="203"/>
      <c r="K79" s="204"/>
      <c r="L79" s="205"/>
      <c r="M79" s="203"/>
      <c r="N79" s="204"/>
      <c r="O79" s="210"/>
      <c r="P79" s="194"/>
      <c r="Q79" s="195"/>
      <c r="R79" s="196"/>
      <c r="S79" s="197"/>
      <c r="T79" s="198"/>
      <c r="U79" s="172"/>
      <c r="V79" s="7">
        <v>4</v>
      </c>
      <c r="W79" s="11" t="str">
        <f>C77</f>
        <v>------</v>
      </c>
      <c r="X79" s="17" t="s">
        <v>8</v>
      </c>
      <c r="Y79" s="14" t="str">
        <f>C79</f>
        <v>------</v>
      </c>
      <c r="Z79" s="42"/>
      <c r="AA79" s="39"/>
      <c r="AB79" s="39"/>
      <c r="AC79" s="39"/>
      <c r="AD79" s="46"/>
      <c r="AE79" s="25" t="str">
        <f t="shared" si="35"/>
        <v>0</v>
      </c>
      <c r="AF79" s="26" t="s">
        <v>5</v>
      </c>
      <c r="AG79" s="27" t="str">
        <f t="shared" si="36"/>
        <v>0</v>
      </c>
      <c r="AJ79" s="102">
        <f>IF(ISBLANK(U76), A76,0)</f>
        <v>0</v>
      </c>
      <c r="AK79" s="102">
        <f>IF(ISBLANK(U78), A78,0)</f>
        <v>0</v>
      </c>
      <c r="AP79" s="106" t="str">
        <f t="shared" ref="AP79:AP81" si="39">IF(OR(VALUE($AJ79)=0,VALUE($AK79)=0), "0",IF(LEN(Z79)&gt;0,IF(MID(Z79,1,1)&lt;&gt;"-",IF(MOD(ABS(Z79),100)&gt;9,MOD(ABS(Z79),100)+2,11),MOD(ABS(Z79),100)),0)+IF(LEN(AA79)&gt;0,IF(MID(AA79,1,1)&lt;&gt;"-",IF(MOD(ABS(AA79),100)&gt;9,MOD(ABS(AA79),100)+2,11),MOD(ABS(AA79),100)),0)+IF(LEN(AB79)&gt;0,IF(MID(AB79,1,1)&lt;&gt;"-",IF(MOD(ABS(AB79),100)&gt;9,MOD(ABS(AB79),100)+2,11),MOD(ABS(AB79),100)),0)+IF(LEN(AC79)&gt;0,IF(MID(AC79,1,1)&lt;&gt;"-",IF(MOD(ABS(AC79),100)&gt;9,MOD(ABS(AC79),100)+2,11),MOD(ABS(AC79),100)),0)+IF(LEN(AD79)&gt;0,IF(MID(AD79,1,1)&lt;&gt;"-",IF(MOD(ABS(AD79),100)&gt;9,MOD(ABS(AD79),100)+2,11),MOD(ABS(AD79),100)),0))</f>
        <v>0</v>
      </c>
      <c r="AQ79" s="106" t="str">
        <f t="shared" si="38"/>
        <v>0</v>
      </c>
      <c r="AR79">
        <f t="shared" si="37"/>
        <v>0</v>
      </c>
    </row>
    <row r="80" spans="1:46" x14ac:dyDescent="0.2">
      <c r="A80" s="218"/>
      <c r="B80" s="212">
        <v>3</v>
      </c>
      <c r="C80" s="38" t="str">
        <f>IF(A80&gt;0,IF(VLOOKUP(A80,seznam!$A$2:$C$398,3)&gt;0,VLOOKUP(A80,seznam!$A$2:$C$398,3),"------"),"------")</f>
        <v>------</v>
      </c>
      <c r="D80" s="182" t="str">
        <f>L76</f>
        <v>0</v>
      </c>
      <c r="E80" s="182" t="str">
        <f>K76</f>
        <v>:</v>
      </c>
      <c r="F80" s="186" t="str">
        <f>J76</f>
        <v>0</v>
      </c>
      <c r="G80" s="192" t="str">
        <f>L78</f>
        <v>0</v>
      </c>
      <c r="H80" s="182" t="str">
        <f>K78</f>
        <v>:</v>
      </c>
      <c r="I80" s="186" t="str">
        <f>J78</f>
        <v>0</v>
      </c>
      <c r="J80" s="174"/>
      <c r="K80" s="175"/>
      <c r="L80" s="199"/>
      <c r="M80" s="192" t="str">
        <f>AG78</f>
        <v>0</v>
      </c>
      <c r="N80" s="182" t="str">
        <f>AF78</f>
        <v>:</v>
      </c>
      <c r="O80" s="214" t="str">
        <f>AE78</f>
        <v>0</v>
      </c>
      <c r="P80" s="180">
        <f>D80+G80+M80</f>
        <v>0</v>
      </c>
      <c r="Q80" s="182" t="s">
        <v>5</v>
      </c>
      <c r="R80" s="186">
        <f>F80+I80+O80</f>
        <v>0</v>
      </c>
      <c r="S80" s="188">
        <f>IF(D80&gt;F80,2,IF(AND(D80&lt;F80,E80=":"),1,0))+IF(G80&gt;I80,2,IF(AND(G80&lt;I80,H80=":"),1,0))+IF(M80&gt;O80,2,IF(AND(M80&lt;O80,N80=":"),1,0))</f>
        <v>0</v>
      </c>
      <c r="T80" s="190"/>
      <c r="U80" s="172"/>
      <c r="V80" s="7">
        <v>5</v>
      </c>
      <c r="W80" s="11" t="str">
        <f>C79</f>
        <v>------</v>
      </c>
      <c r="X80" s="17" t="s">
        <v>8</v>
      </c>
      <c r="Y80" s="14" t="str">
        <f>C83</f>
        <v>------</v>
      </c>
      <c r="Z80" s="42"/>
      <c r="AA80" s="39"/>
      <c r="AB80" s="39"/>
      <c r="AC80" s="39"/>
      <c r="AD80" s="46"/>
      <c r="AE80" s="25" t="str">
        <f t="shared" si="35"/>
        <v>0</v>
      </c>
      <c r="AF80" s="26" t="s">
        <v>5</v>
      </c>
      <c r="AG80" s="27" t="str">
        <f t="shared" si="36"/>
        <v>0</v>
      </c>
      <c r="AJ80" s="102">
        <f>IF(ISBLANK(U78), A78,0)</f>
        <v>0</v>
      </c>
      <c r="AK80" s="102">
        <f>IF(ISBLANK(U82), A82,0)</f>
        <v>0</v>
      </c>
      <c r="AP80" s="106" t="str">
        <f t="shared" si="39"/>
        <v>0</v>
      </c>
      <c r="AQ80" s="106" t="str">
        <f t="shared" si="38"/>
        <v>0</v>
      </c>
      <c r="AR80">
        <f t="shared" si="37"/>
        <v>0</v>
      </c>
      <c r="AS80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0</v>
      </c>
      <c r="AT80" t="str">
        <f>IF($A80&gt;0,IF(VLOOKUP($A80,seznam!$A$2:$C$398,2)&gt;0,VLOOKUP($A80,seznam!$A$2:$C$398,2),"------"),"------")</f>
        <v>------</v>
      </c>
    </row>
    <row r="81" spans="1:73" ht="13.5" thickBot="1" x14ac:dyDescent="0.25">
      <c r="A81" s="218"/>
      <c r="B81" s="213"/>
      <c r="C81" s="35" t="str">
        <f>IF(A80&gt;0,IF(VLOOKUP(A80,seznam!$A$2:$C$398,2)&gt;0,VLOOKUP(A80,seznam!$A$2:$C$398,2),"------"),"------")</f>
        <v>------</v>
      </c>
      <c r="D81" s="204"/>
      <c r="E81" s="204"/>
      <c r="F81" s="205"/>
      <c r="G81" s="203"/>
      <c r="H81" s="204"/>
      <c r="I81" s="205"/>
      <c r="J81" s="200"/>
      <c r="K81" s="201"/>
      <c r="L81" s="202"/>
      <c r="M81" s="203"/>
      <c r="N81" s="204"/>
      <c r="O81" s="210"/>
      <c r="P81" s="207"/>
      <c r="Q81" s="204"/>
      <c r="R81" s="205"/>
      <c r="S81" s="197"/>
      <c r="T81" s="198"/>
      <c r="U81" s="172"/>
      <c r="V81" s="8">
        <v>6</v>
      </c>
      <c r="W81" s="12" t="str">
        <f>C81</f>
        <v>------</v>
      </c>
      <c r="X81" s="19" t="s">
        <v>8</v>
      </c>
      <c r="Y81" s="15" t="str">
        <f>C77</f>
        <v>------</v>
      </c>
      <c r="Z81" s="43"/>
      <c r="AA81" s="44"/>
      <c r="AB81" s="44"/>
      <c r="AC81" s="44"/>
      <c r="AD81" s="47"/>
      <c r="AE81" s="28" t="str">
        <f t="shared" si="35"/>
        <v>0</v>
      </c>
      <c r="AF81" s="29" t="s">
        <v>5</v>
      </c>
      <c r="AG81" s="30" t="str">
        <f t="shared" si="36"/>
        <v>0</v>
      </c>
      <c r="AJ81" s="102">
        <f>IF(ISBLANK(U80), A80,0)</f>
        <v>0</v>
      </c>
      <c r="AK81" s="102">
        <f>IF(ISBLANK(U76), A76,0)</f>
        <v>0</v>
      </c>
      <c r="AP81" s="106" t="str">
        <f t="shared" si="39"/>
        <v>0</v>
      </c>
      <c r="AQ81" s="106" t="str">
        <f t="shared" si="38"/>
        <v>0</v>
      </c>
      <c r="AR81">
        <f t="shared" si="37"/>
        <v>0</v>
      </c>
    </row>
    <row r="82" spans="1:73" x14ac:dyDescent="0.2">
      <c r="A82" s="218"/>
      <c r="B82" s="212">
        <v>4</v>
      </c>
      <c r="C82" s="38" t="str">
        <f>IF(A82&gt;0,IF(VLOOKUP(A82,seznam!$A$2:$C$398,3)&gt;0,VLOOKUP(A82,seznam!$A$2:$C$398,3),"------"),"------")</f>
        <v>------</v>
      </c>
      <c r="D82" s="182" t="str">
        <f>O76</f>
        <v>0</v>
      </c>
      <c r="E82" s="182" t="str">
        <f>N76</f>
        <v>:</v>
      </c>
      <c r="F82" s="186" t="str">
        <f>M76</f>
        <v>0</v>
      </c>
      <c r="G82" s="192" t="str">
        <f>O78</f>
        <v>0</v>
      </c>
      <c r="H82" s="182" t="str">
        <f>N78</f>
        <v>:</v>
      </c>
      <c r="I82" s="186" t="str">
        <f>M78</f>
        <v>0</v>
      </c>
      <c r="J82" s="192" t="str">
        <f>O80</f>
        <v>0</v>
      </c>
      <c r="K82" s="182" t="str">
        <f>N80</f>
        <v>:</v>
      </c>
      <c r="L82" s="186" t="str">
        <f>M80</f>
        <v>0</v>
      </c>
      <c r="M82" s="174"/>
      <c r="N82" s="175"/>
      <c r="O82" s="176"/>
      <c r="P82" s="180">
        <f>D82+G82+J82</f>
        <v>0</v>
      </c>
      <c r="Q82" s="182" t="s">
        <v>5</v>
      </c>
      <c r="R82" s="186">
        <f>F82+I82+L82</f>
        <v>0</v>
      </c>
      <c r="S82" s="188">
        <f>IF(D82&gt;F82,2,IF(AND(D82&lt;F82,E82=":"),1,0))+IF(G82&gt;I82,2,IF(AND(G82&lt;I82,H82=":"),1,0))+IF(J82&gt;L82,2,IF(AND(J82&lt;L82,K82=":"),1,0))</f>
        <v>0</v>
      </c>
      <c r="T82" s="190"/>
      <c r="U82" s="173"/>
      <c r="AS82">
        <f ca="1">IF($AJ76=INDIRECT(ADDRESS(ROW(),1)),$AR76,0)+IF($AJ77=INDIRECT(ADDRESS(ROW(),1)),$AR77,0)+IF($AJ78=INDIRECT(ADDRESS(ROW(),1)),$AR78,0)+IF($AJ79=INDIRECT(ADDRESS(ROW(),1)),$AR79,0)+IF($AJ80=INDIRECT(ADDRESS(ROW(),1)),$AR80,0)+IF($AJ81=INDIRECT(ADDRESS(ROW(),1)),$AR81,0)+IF($AK76=INDIRECT(ADDRESS(ROW(),1)),-$AR76,0)+IF($AK77=INDIRECT(ADDRESS(ROW(),1)),-$AR77,0)+IF($AK78=INDIRECT(ADDRESS(ROW(),1)),-$AR78,0)+IF($AK79=INDIRECT(ADDRESS(ROW(),1)),-$AR79,0)+IF($AK80=INDIRECT(ADDRESS(ROW(),1)),-$AR80,0)+IF($AK81=INDIRECT(ADDRESS(ROW(),1)),-$AR81,0)</f>
        <v>0</v>
      </c>
      <c r="AT82" t="str">
        <f>IF($A82&gt;0,IF(VLOOKUP($A82,seznam!$A$2:$C$398,2)&gt;0,VLOOKUP($A82,seznam!$A$2:$C$398,2),"------"),"------")</f>
        <v>------</v>
      </c>
    </row>
    <row r="83" spans="1:73" ht="13.5" thickBot="1" x14ac:dyDescent="0.25">
      <c r="A83" s="219"/>
      <c r="B83" s="220"/>
      <c r="C83" s="36" t="str">
        <f>IF(A82&gt;0,IF(VLOOKUP(A82,seznam!$A$2:$C$398,2)&gt;0,VLOOKUP(A82,seznam!$A$2:$C$398,2),"------"),"------")</f>
        <v>------</v>
      </c>
      <c r="D83" s="183"/>
      <c r="E83" s="183"/>
      <c r="F83" s="187"/>
      <c r="G83" s="193"/>
      <c r="H83" s="183"/>
      <c r="I83" s="187"/>
      <c r="J83" s="193"/>
      <c r="K83" s="183"/>
      <c r="L83" s="187"/>
      <c r="M83" s="177"/>
      <c r="N83" s="178"/>
      <c r="O83" s="179"/>
      <c r="P83" s="181"/>
      <c r="Q83" s="183"/>
      <c r="R83" s="187"/>
      <c r="S83" s="189"/>
      <c r="T83" s="191"/>
      <c r="U83" s="173"/>
    </row>
    <row r="85" spans="1:73" ht="39.950000000000003" customHeight="1" x14ac:dyDescent="0.2">
      <c r="B85" s="184" t="str">
        <f>B1</f>
        <v>OP Blansko - 1.stupeň turnaj A</v>
      </c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P85" s="184" t="s">
        <v>44</v>
      </c>
      <c r="AQ85" s="185"/>
      <c r="AR85" s="185"/>
      <c r="AS85" s="185"/>
      <c r="AT85" s="185"/>
      <c r="AU85" s="185"/>
      <c r="AV85" s="185"/>
      <c r="AW85" s="185"/>
      <c r="AX85" s="185"/>
      <c r="AY85" s="185"/>
      <c r="AZ85" s="185"/>
      <c r="BA85" s="185"/>
      <c r="BB85" s="185"/>
      <c r="BC85" s="185"/>
      <c r="BD85" s="185"/>
      <c r="BE85" s="185"/>
      <c r="BF85" s="185"/>
      <c r="BG85" s="185"/>
      <c r="BH85" s="185"/>
      <c r="BI85" s="185"/>
      <c r="BJ85" s="185"/>
      <c r="BK85" s="185"/>
      <c r="BL85" s="185"/>
      <c r="BM85" s="185"/>
      <c r="BN85" s="185"/>
      <c r="BO85" s="185"/>
      <c r="BP85" s="185"/>
      <c r="BQ85" s="185"/>
      <c r="BR85" s="185"/>
      <c r="BS85" s="185"/>
      <c r="BT85" s="185"/>
      <c r="BU85" s="185"/>
    </row>
    <row r="86" spans="1:73" ht="13.5" thickBot="1" x14ac:dyDescent="0.25"/>
    <row r="87" spans="1:73" ht="13.5" thickBot="1" x14ac:dyDescent="0.25">
      <c r="A87" s="86"/>
      <c r="B87" s="163" t="s">
        <v>15</v>
      </c>
      <c r="C87" s="164"/>
      <c r="D87" s="165">
        <v>1</v>
      </c>
      <c r="E87" s="166"/>
      <c r="F87" s="167"/>
      <c r="G87" s="168">
        <v>2</v>
      </c>
      <c r="H87" s="166"/>
      <c r="I87" s="167"/>
      <c r="J87" s="168">
        <v>3</v>
      </c>
      <c r="K87" s="166"/>
      <c r="L87" s="167"/>
      <c r="M87" s="168">
        <v>4</v>
      </c>
      <c r="N87" s="166"/>
      <c r="O87" s="169"/>
      <c r="P87" s="165" t="s">
        <v>2</v>
      </c>
      <c r="Q87" s="170"/>
      <c r="R87" s="171"/>
      <c r="S87" s="5" t="s">
        <v>3</v>
      </c>
      <c r="T87" s="4" t="s">
        <v>4</v>
      </c>
    </row>
    <row r="88" spans="1:73" x14ac:dyDescent="0.2">
      <c r="A88" s="224"/>
      <c r="B88" s="225">
        <v>1</v>
      </c>
      <c r="C88" s="37" t="str">
        <f>IF(A88&gt;0,IF(VLOOKUP(A88,seznam!$A$2:$C$398,3)&gt;0,VLOOKUP(A88,seznam!$A$2:$C$398,3),"------"),"------")</f>
        <v>------</v>
      </c>
      <c r="D88" s="226"/>
      <c r="E88" s="227"/>
      <c r="F88" s="228"/>
      <c r="G88" s="221" t="str">
        <f>AE91</f>
        <v>0</v>
      </c>
      <c r="H88" s="222" t="str">
        <f>AF91</f>
        <v>:</v>
      </c>
      <c r="I88" s="223" t="str">
        <f>AG91</f>
        <v>0</v>
      </c>
      <c r="J88" s="221" t="str">
        <f>AG93</f>
        <v>0</v>
      </c>
      <c r="K88" s="222" t="str">
        <f>AF93</f>
        <v>:</v>
      </c>
      <c r="L88" s="223" t="str">
        <f>AE93</f>
        <v>0</v>
      </c>
      <c r="M88" s="221" t="str">
        <f>AE88</f>
        <v>0</v>
      </c>
      <c r="N88" s="222" t="str">
        <f>AF88</f>
        <v>:</v>
      </c>
      <c r="O88" s="209" t="str">
        <f>AG88</f>
        <v>0</v>
      </c>
      <c r="P88" s="206">
        <f>G88+J88+M88</f>
        <v>0</v>
      </c>
      <c r="Q88" s="222" t="s">
        <v>5</v>
      </c>
      <c r="R88" s="223">
        <f>I88+L88+O88</f>
        <v>0</v>
      </c>
      <c r="S88" s="208">
        <f>IF(G88&gt;I88,2,IF(AND(G88&lt;I88,H88=":"),1,0))+IF(J88&gt;L88,2,IF(AND(J88&lt;L88,K88=":"),1,0))+IF(M88&gt;O88,2,IF(AND(M88&lt;O88,N88=":"),1,0))</f>
        <v>0</v>
      </c>
      <c r="T88" s="211" t="s">
        <v>54</v>
      </c>
      <c r="U88" s="172"/>
      <c r="V88" s="6">
        <v>1</v>
      </c>
      <c r="W88" s="10" t="str">
        <f>C89</f>
        <v>------</v>
      </c>
      <c r="X88" s="16" t="s">
        <v>8</v>
      </c>
      <c r="Y88" s="13" t="str">
        <f>C95</f>
        <v>------</v>
      </c>
      <c r="Z88" s="40"/>
      <c r="AA88" s="41"/>
      <c r="AB88" s="41"/>
      <c r="AC88" s="41"/>
      <c r="AD88" s="45"/>
      <c r="AE88" s="22" t="str">
        <f t="shared" ref="AE88:AE93" si="40">IF(OR(VALUE($AJ88)=0,VALUE($AK88)=0), "0",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)</f>
        <v>0</v>
      </c>
      <c r="AF88" s="23" t="s">
        <v>5</v>
      </c>
      <c r="AG88" s="24" t="str">
        <f t="shared" ref="AG88:AG93" si="41">IF(OR(VALUE($AJ88)=0,VALUE($AK88)=0), "0",IF(AND(LEN(Z88)&gt;0,MID(Z88,1,1)="-"),"1","0")+IF(AND(LEN(AA88)&gt;0,MID(AA88,1,1)="-"),"1","0")+IF(AND(LEN(AB88)&gt;0,MID(AB88,1,1)="-"),"1","0")+IF(AND(LEN(AC88)&gt;0,MID(AC88,1,1)="-"),"1","0")+IF(AND(LEN(AD88)&gt;0,MID(AD88,1,1)="-"),"1","0"))</f>
        <v>0</v>
      </c>
      <c r="AJ88" s="102">
        <f>IF(ISBLANK(U88), A88,0)</f>
        <v>0</v>
      </c>
      <c r="AK88" s="102">
        <f>IF(ISBLANK(U94), A94,0)</f>
        <v>0</v>
      </c>
      <c r="AP88" s="106" t="str">
        <f>IF(OR(VALUE($AJ88)=0,VALUE($AK88)=0), "0",IF(LEN(Z88)&gt;0,IF(MID(Z88,1,1)&lt;&gt;"-",IF(MOD(ABS(Z88),100)&gt;9,MOD(ABS(Z88),100)+2,11),MOD(ABS(Z88),100)),0)+IF(LEN(AA88)&gt;0,IF(MID(AA88,1,1)&lt;&gt;"-",IF(MOD(ABS(AA88),100)&gt;9,MOD(ABS(AA88),100)+2,11),MOD(ABS(AA88),100)),0)+IF(LEN(AB88)&gt;0,IF(MID(AB88,1,1)&lt;&gt;"-",IF(MOD(ABS(AB88),100)&gt;9,MOD(ABS(AB88),100)+2,11),MOD(ABS(AB88),100)),0)+IF(LEN(AC88)&gt;0,IF(MID(AC88,1,1)&lt;&gt;"-",IF(MOD(ABS(AC88),100)&gt;9,MOD(ABS(AC88),100)+2,11),MOD(ABS(AC88),100)),0)+IF(LEN(AD88)&gt;0,IF(MID(AD88,1,1)&lt;&gt;"-",IF(MOD(ABS(AD88),100)&gt;9,MOD(ABS(AD88),100)+2,11),MOD(ABS(AD88),100)),0))</f>
        <v>0</v>
      </c>
      <c r="AQ88" s="106" t="str">
        <f>IF(OR(VALUE($AJ88)=0,VALUE($AK88)=0), "0",IF(LEN(Z88)&gt;0,IF(MID(Z88,1,1)&lt;&gt;"-",MOD(Z88,100),IF(MOD(ABS(Z88),100)&gt;9,MOD(ABS(Z88),100)+2,11)),0)+IF(LEN(AA88)&gt;0,IF(MID(AA88,1,1)&lt;&gt;"-",MOD(AA88,100),IF(MOD(ABS(AA88),100)&gt;9,MOD(ABS(AA88),100)+2,11)),0)+IF(LEN(AB88)&gt;0,IF(MID(AB88,1,1)&lt;&gt;"-",MOD(AB88,100),IF(MOD(ABS(AB88),100)&gt;9,MOD(ABS(AB88),100)+2,11)),0)+IF(LEN(AC88)&gt;0,IF(MID(AC88,1,1)&lt;&gt;"-",MOD(AC88,100),IF(MOD(ABS(AC88),100)&gt;9,MOD(ABS(AC88),100)+2,11)),0)+IF(LEN(AD88)&gt;0,IF(MID(AD88,1,1)&lt;&gt;"-",MOD(AD88,100),IF(MOD(ABS(AD88),100)&gt;9,MOD(ABS(AD88),100)+2,11)),0))</f>
        <v>0</v>
      </c>
      <c r="AR88">
        <f>AP88-AQ88</f>
        <v>0</v>
      </c>
      <c r="AS88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88" t="str">
        <f>IF($A88&gt;0,IF(VLOOKUP($A88,seznam!$A$2:$C$398,2)&gt;0,VLOOKUP($A88,seznam!$A$2:$C$398,2),"------"),"------")</f>
        <v>------</v>
      </c>
    </row>
    <row r="89" spans="1:73" x14ac:dyDescent="0.2">
      <c r="A89" s="218"/>
      <c r="B89" s="213"/>
      <c r="C89" s="85" t="str">
        <f>IF(A88&gt;0,IF(VLOOKUP(A88,seznam!$A$2:$C$398,2)&gt;0,VLOOKUP(A88,seznam!$A$2:$C$398,2),"------"),"------")</f>
        <v>------</v>
      </c>
      <c r="D89" s="201"/>
      <c r="E89" s="201"/>
      <c r="F89" s="202"/>
      <c r="G89" s="203"/>
      <c r="H89" s="204"/>
      <c r="I89" s="205"/>
      <c r="J89" s="203"/>
      <c r="K89" s="204"/>
      <c r="L89" s="205"/>
      <c r="M89" s="203"/>
      <c r="N89" s="204"/>
      <c r="O89" s="210"/>
      <c r="P89" s="207"/>
      <c r="Q89" s="204"/>
      <c r="R89" s="205"/>
      <c r="S89" s="197"/>
      <c r="T89" s="198"/>
      <c r="U89" s="172"/>
      <c r="V89" s="7">
        <v>2</v>
      </c>
      <c r="W89" s="11" t="str">
        <f>C91</f>
        <v>------</v>
      </c>
      <c r="X89" s="17" t="s">
        <v>8</v>
      </c>
      <c r="Y89" s="14" t="str">
        <f>C93</f>
        <v>------</v>
      </c>
      <c r="Z89" s="42"/>
      <c r="AA89" s="39"/>
      <c r="AB89" s="39"/>
      <c r="AC89" s="39"/>
      <c r="AD89" s="46"/>
      <c r="AE89" s="25" t="str">
        <f t="shared" si="40"/>
        <v>0</v>
      </c>
      <c r="AF89" s="26" t="s">
        <v>5</v>
      </c>
      <c r="AG89" s="27" t="str">
        <f t="shared" si="41"/>
        <v>0</v>
      </c>
      <c r="AJ89" s="102">
        <f>IF(ISBLANK(U90), A90,0)</f>
        <v>0</v>
      </c>
      <c r="AK89" s="102">
        <f>IF(ISBLANK(U92), A92,0)</f>
        <v>0</v>
      </c>
      <c r="AP89" s="106" t="str">
        <f>IF(OR(VALUE($AJ89)=0,VALUE($AK89)=0), "0",IF(LEN(Z89)&gt;0,IF(MID(Z89,1,1)&lt;&gt;"-",IF(MOD(ABS(Z89),100)&gt;9,MOD(ABS(Z89),100)+2,11),MOD(ABS(Z89),100)),0)+IF(LEN(AA89)&gt;0,IF(MID(AA89,1,1)&lt;&gt;"-",IF(MOD(ABS(AA89),100)&gt;9,MOD(ABS(AA89),100)+2,11),MOD(ABS(AA89),100)),0)+IF(LEN(AB89)&gt;0,IF(MID(AB89,1,1)&lt;&gt;"-",IF(MOD(ABS(AB89),100)&gt;9,MOD(ABS(AB89),100)+2,11),MOD(ABS(AB89),100)),0)+IF(LEN(AC89)&gt;0,IF(MID(AC89,1,1)&lt;&gt;"-",IF(MOD(ABS(AC89),100)&gt;9,MOD(ABS(AC89),100)+2,11),MOD(ABS(AC89),100)),0)+IF(LEN(AD89)&gt;0,IF(MID(AD89,1,1)&lt;&gt;"-",IF(MOD(ABS(AD89),100)&gt;9,MOD(ABS(AD89),100)+2,11),MOD(ABS(AD89),100)),0))</f>
        <v>0</v>
      </c>
      <c r="AQ89" s="106" t="str">
        <f>IF(OR(VALUE($AJ89)=0,VALUE($AK89)=0), "0",IF(LEN(Z89)&gt;0,IF(MID(Z89,1,1)&lt;&gt;"-",MOD(Z89,100),IF(MOD(ABS(Z89),100)&gt;9,MOD(ABS(Z89),100)+2,11)),0)+IF(LEN(AA89)&gt;0,IF(MID(AA89,1,1)&lt;&gt;"-",MOD(AA89,100),IF(MOD(ABS(AA89),100)&gt;9,MOD(ABS(AA89),100)+2,11)),0)+IF(LEN(AB89)&gt;0,IF(MID(AB89,1,1)&lt;&gt;"-",MOD(AB89,100),IF(MOD(ABS(AB89),100)&gt;9,MOD(ABS(AB89),100)+2,11)),0)+IF(LEN(AC89)&gt;0,IF(MID(AC89,1,1)&lt;&gt;"-",MOD(AC89,100),IF(MOD(ABS(AC89),100)&gt;9,MOD(ABS(AC89),100)+2,11)),0)+IF(LEN(AD89)&gt;0,IF(MID(AD89,1,1)&lt;&gt;"-",MOD(AD89,100),IF(MOD(ABS(AD89),100)&gt;9,MOD(ABS(AD89),100)+2,11)),0))</f>
        <v>0</v>
      </c>
      <c r="AR89">
        <f t="shared" ref="AR89:AR93" si="42">AP89-AQ89</f>
        <v>0</v>
      </c>
    </row>
    <row r="90" spans="1:73" x14ac:dyDescent="0.2">
      <c r="A90" s="218"/>
      <c r="B90" s="212">
        <v>2</v>
      </c>
      <c r="C90" s="38" t="str">
        <f>IF(A90&gt;0,IF(VLOOKUP(A90,seznam!$A$2:$C$398,3)&gt;0,VLOOKUP(A90,seznam!$A$2:$C$398,3),"------"),"------")</f>
        <v>------</v>
      </c>
      <c r="D90" s="182" t="str">
        <f>I88</f>
        <v>0</v>
      </c>
      <c r="E90" s="182" t="str">
        <f>H88</f>
        <v>:</v>
      </c>
      <c r="F90" s="186" t="str">
        <f>G88</f>
        <v>0</v>
      </c>
      <c r="G90" s="174"/>
      <c r="H90" s="175"/>
      <c r="I90" s="199"/>
      <c r="J90" s="192" t="str">
        <f>AE89</f>
        <v>0</v>
      </c>
      <c r="K90" s="182" t="str">
        <f>AF89</f>
        <v>:</v>
      </c>
      <c r="L90" s="186" t="str">
        <f>AG89</f>
        <v>0</v>
      </c>
      <c r="M90" s="192" t="str">
        <f>AE92</f>
        <v>0</v>
      </c>
      <c r="N90" s="182" t="str">
        <f>AF92</f>
        <v>:</v>
      </c>
      <c r="O90" s="214" t="str">
        <f>AG92</f>
        <v>0</v>
      </c>
      <c r="P90" s="180">
        <f>D90+J90+M90</f>
        <v>0</v>
      </c>
      <c r="Q90" s="182" t="s">
        <v>5</v>
      </c>
      <c r="R90" s="186">
        <f>F90+L90+O90</f>
        <v>0</v>
      </c>
      <c r="S90" s="188">
        <f>IF(D90&gt;F90,2,IF(AND(D90&lt;F90,E90=":"),1,0))+IF(J90&gt;L90,2,IF(AND(J90&lt;L90,K90=":"),1,0))+IF(M90&gt;O90,2,IF(AND(M90&lt;O90,N90=":"),1,0))</f>
        <v>0</v>
      </c>
      <c r="T90" s="190" t="s">
        <v>55</v>
      </c>
      <c r="U90" s="172"/>
      <c r="V90" s="7">
        <v>3</v>
      </c>
      <c r="W90" s="11" t="str">
        <f>C95</f>
        <v>------</v>
      </c>
      <c r="X90" s="18" t="s">
        <v>8</v>
      </c>
      <c r="Y90" s="14" t="str">
        <f>C93</f>
        <v>------</v>
      </c>
      <c r="Z90" s="42"/>
      <c r="AA90" s="39"/>
      <c r="AB90" s="39"/>
      <c r="AC90" s="39"/>
      <c r="AD90" s="46"/>
      <c r="AE90" s="25" t="str">
        <f t="shared" si="40"/>
        <v>0</v>
      </c>
      <c r="AF90" s="26" t="s">
        <v>5</v>
      </c>
      <c r="AG90" s="27" t="str">
        <f t="shared" si="41"/>
        <v>0</v>
      </c>
      <c r="AJ90" s="102">
        <f>IF(ISBLANK(U94), A94,0)</f>
        <v>0</v>
      </c>
      <c r="AK90" s="102">
        <f>IF(ISBLANK(U92), A92,0)</f>
        <v>0</v>
      </c>
      <c r="AP90" s="106" t="str">
        <f>IF(OR(VALUE($AJ90)=0,VALUE($AK90)=0), "0",IF(LEN(Z90)&gt;0,IF(MID(Z90,1,1)&lt;&gt;"-",IF(MOD(ABS(Z90),100)&gt;9,MOD(ABS(Z90),100)+2,11),MOD(ABS(Z90),100)),0)+IF(LEN(AA90)&gt;0,IF(MID(AA90,1,1)&lt;&gt;"-",IF(MOD(ABS(AA90),100)&gt;9,MOD(ABS(AA90),100)+2,11),MOD(ABS(AA90),100)),0)+IF(LEN(AB90)&gt;0,IF(MID(AB90,1,1)&lt;&gt;"-",IF(MOD(ABS(AB90),100)&gt;9,MOD(ABS(AB90),100)+2,11),MOD(ABS(AB90),100)),0)+IF(LEN(AC90)&gt;0,IF(MID(AC90,1,1)&lt;&gt;"-",IF(MOD(ABS(AC90),100)&gt;9,MOD(ABS(AC90),100)+2,11),MOD(ABS(AC90),100)),0)+IF(LEN(AD90)&gt;0,IF(MID(AD90,1,1)&lt;&gt;"-",IF(MOD(ABS(AD90),100)&gt;9,MOD(ABS(AD90),100)+2,11),MOD(ABS(AD90),100)),0))</f>
        <v>0</v>
      </c>
      <c r="AQ90" s="106" t="str">
        <f t="shared" ref="AQ90:AQ93" si="43">IF(OR(VALUE($AJ90)=0,VALUE($AK90)=0), "0",IF(LEN(Z90)&gt;0,IF(MID(Z90,1,1)&lt;&gt;"-",MOD(Z90,100),IF(MOD(ABS(Z90),100)&gt;9,MOD(ABS(Z90),100)+2,11)),0)+IF(LEN(AA90)&gt;0,IF(MID(AA90,1,1)&lt;&gt;"-",MOD(AA90,100),IF(MOD(ABS(AA90),100)&gt;9,MOD(ABS(AA90),100)+2,11)),0)+IF(LEN(AB90)&gt;0,IF(MID(AB90,1,1)&lt;&gt;"-",MOD(AB90,100),IF(MOD(ABS(AB90),100)&gt;9,MOD(ABS(AB90),100)+2,11)),0)+IF(LEN(AC90)&gt;0,IF(MID(AC90,1,1)&lt;&gt;"-",MOD(AC90,100),IF(MOD(ABS(AC90),100)&gt;9,MOD(ABS(AC90),100)+2,11)),0)+IF(LEN(AD90)&gt;0,IF(MID(AD90,1,1)&lt;&gt;"-",MOD(AD90,100),IF(MOD(ABS(AD90),100)&gt;9,MOD(ABS(AD90),100)+2,11)),0))</f>
        <v>0</v>
      </c>
      <c r="AR90">
        <f t="shared" si="42"/>
        <v>0</v>
      </c>
      <c r="AS90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90" t="str">
        <f>IF($A90&gt;0,IF(VLOOKUP($A90,seznam!$A$2:$C$398,2)&gt;0,VLOOKUP($A90,seznam!$A$2:$C$398,2),"------"),"------")</f>
        <v>------</v>
      </c>
    </row>
    <row r="91" spans="1:73" x14ac:dyDescent="0.2">
      <c r="A91" s="218"/>
      <c r="B91" s="213"/>
      <c r="C91" s="35" t="str">
        <f>IF(A90&gt;0,IF(VLOOKUP(A90,seznam!$A$2:$C$398,2)&gt;0,VLOOKUP(A90,seznam!$A$2:$C$398,2),"------"),"------")</f>
        <v>------</v>
      </c>
      <c r="D91" s="204"/>
      <c r="E91" s="204"/>
      <c r="F91" s="205"/>
      <c r="G91" s="200"/>
      <c r="H91" s="201"/>
      <c r="I91" s="202"/>
      <c r="J91" s="203"/>
      <c r="K91" s="204"/>
      <c r="L91" s="205"/>
      <c r="M91" s="203"/>
      <c r="N91" s="204"/>
      <c r="O91" s="210"/>
      <c r="P91" s="194"/>
      <c r="Q91" s="195"/>
      <c r="R91" s="196"/>
      <c r="S91" s="197"/>
      <c r="T91" s="198"/>
      <c r="U91" s="172"/>
      <c r="V91" s="7">
        <v>4</v>
      </c>
      <c r="W91" s="11" t="str">
        <f>C89</f>
        <v>------</v>
      </c>
      <c r="X91" s="17" t="s">
        <v>8</v>
      </c>
      <c r="Y91" s="14" t="str">
        <f>C91</f>
        <v>------</v>
      </c>
      <c r="Z91" s="42"/>
      <c r="AA91" s="39"/>
      <c r="AB91" s="39"/>
      <c r="AC91" s="39"/>
      <c r="AD91" s="46"/>
      <c r="AE91" s="25" t="str">
        <f t="shared" si="40"/>
        <v>0</v>
      </c>
      <c r="AF91" s="26" t="s">
        <v>5</v>
      </c>
      <c r="AG91" s="27" t="str">
        <f t="shared" si="41"/>
        <v>0</v>
      </c>
      <c r="AJ91" s="102">
        <f>IF(ISBLANK(U88), A88,0)</f>
        <v>0</v>
      </c>
      <c r="AK91" s="102">
        <f>IF(ISBLANK(U90), A90,0)</f>
        <v>0</v>
      </c>
      <c r="AP91" s="106" t="str">
        <f t="shared" ref="AP91:AP93" si="44">IF(OR(VALUE($AJ91)=0,VALUE($AK91)=0), "0",IF(LEN(Z91)&gt;0,IF(MID(Z91,1,1)&lt;&gt;"-",IF(MOD(ABS(Z91),100)&gt;9,MOD(ABS(Z91),100)+2,11),MOD(ABS(Z91),100)),0)+IF(LEN(AA91)&gt;0,IF(MID(AA91,1,1)&lt;&gt;"-",IF(MOD(ABS(AA91),100)&gt;9,MOD(ABS(AA91),100)+2,11),MOD(ABS(AA91),100)),0)+IF(LEN(AB91)&gt;0,IF(MID(AB91,1,1)&lt;&gt;"-",IF(MOD(ABS(AB91),100)&gt;9,MOD(ABS(AB91),100)+2,11),MOD(ABS(AB91),100)),0)+IF(LEN(AC91)&gt;0,IF(MID(AC91,1,1)&lt;&gt;"-",IF(MOD(ABS(AC91),100)&gt;9,MOD(ABS(AC91),100)+2,11),MOD(ABS(AC91),100)),0)+IF(LEN(AD91)&gt;0,IF(MID(AD91,1,1)&lt;&gt;"-",IF(MOD(ABS(AD91),100)&gt;9,MOD(ABS(AD91),100)+2,11),MOD(ABS(AD91),100)),0))</f>
        <v>0</v>
      </c>
      <c r="AQ91" s="106" t="str">
        <f t="shared" si="43"/>
        <v>0</v>
      </c>
      <c r="AR91">
        <f t="shared" si="42"/>
        <v>0</v>
      </c>
    </row>
    <row r="92" spans="1:73" x14ac:dyDescent="0.2">
      <c r="A92" s="218"/>
      <c r="B92" s="212">
        <v>3</v>
      </c>
      <c r="C92" s="38" t="str">
        <f>IF(A92&gt;0,IF(VLOOKUP(A92,seznam!$A$2:$C$398,3)&gt;0,VLOOKUP(A92,seznam!$A$2:$C$398,3),"------"),"------")</f>
        <v>------</v>
      </c>
      <c r="D92" s="182" t="str">
        <f>L88</f>
        <v>0</v>
      </c>
      <c r="E92" s="182" t="str">
        <f>K88</f>
        <v>:</v>
      </c>
      <c r="F92" s="186" t="str">
        <f>J88</f>
        <v>0</v>
      </c>
      <c r="G92" s="192" t="str">
        <f>L90</f>
        <v>0</v>
      </c>
      <c r="H92" s="182" t="str">
        <f>K90</f>
        <v>:</v>
      </c>
      <c r="I92" s="186" t="str">
        <f>J90</f>
        <v>0</v>
      </c>
      <c r="J92" s="174"/>
      <c r="K92" s="175"/>
      <c r="L92" s="199"/>
      <c r="M92" s="192" t="str">
        <f>AG90</f>
        <v>0</v>
      </c>
      <c r="N92" s="182" t="str">
        <f>AF90</f>
        <v>:</v>
      </c>
      <c r="O92" s="214" t="str">
        <f>AE90</f>
        <v>0</v>
      </c>
      <c r="P92" s="180">
        <f>D92+G92+M92</f>
        <v>0</v>
      </c>
      <c r="Q92" s="182" t="s">
        <v>5</v>
      </c>
      <c r="R92" s="186">
        <f>F92+I92+O92</f>
        <v>0</v>
      </c>
      <c r="S92" s="188">
        <f>IF(D92&gt;F92,2,IF(AND(D92&lt;F92,E92=":"),1,0))+IF(G92&gt;I92,2,IF(AND(G92&lt;I92,H92=":"),1,0))+IF(M92&gt;O92,2,IF(AND(M92&lt;O92,N92=":"),1,0))</f>
        <v>0</v>
      </c>
      <c r="T92" s="190" t="s">
        <v>53</v>
      </c>
      <c r="U92" s="172"/>
      <c r="V92" s="7">
        <v>5</v>
      </c>
      <c r="W92" s="11" t="str">
        <f>C91</f>
        <v>------</v>
      </c>
      <c r="X92" s="17" t="s">
        <v>8</v>
      </c>
      <c r="Y92" s="14" t="str">
        <f>C95</f>
        <v>------</v>
      </c>
      <c r="Z92" s="42"/>
      <c r="AA92" s="39"/>
      <c r="AB92" s="39"/>
      <c r="AC92" s="39"/>
      <c r="AD92" s="46"/>
      <c r="AE92" s="25" t="str">
        <f t="shared" si="40"/>
        <v>0</v>
      </c>
      <c r="AF92" s="26" t="s">
        <v>5</v>
      </c>
      <c r="AG92" s="27" t="str">
        <f t="shared" si="41"/>
        <v>0</v>
      </c>
      <c r="AJ92" s="102">
        <f>IF(ISBLANK(U90), A90,0)</f>
        <v>0</v>
      </c>
      <c r="AK92" s="102">
        <f>IF(ISBLANK(U94), A94,0)</f>
        <v>0</v>
      </c>
      <c r="AP92" s="106" t="str">
        <f t="shared" si="44"/>
        <v>0</v>
      </c>
      <c r="AQ92" s="106" t="str">
        <f t="shared" si="43"/>
        <v>0</v>
      </c>
      <c r="AR92">
        <f t="shared" si="42"/>
        <v>0</v>
      </c>
      <c r="AS92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92" t="str">
        <f>IF($A92&gt;0,IF(VLOOKUP($A92,seznam!$A$2:$C$398,2)&gt;0,VLOOKUP($A92,seznam!$A$2:$C$398,2),"------"),"------")</f>
        <v>------</v>
      </c>
    </row>
    <row r="93" spans="1:73" ht="13.5" thickBot="1" x14ac:dyDescent="0.25">
      <c r="A93" s="218"/>
      <c r="B93" s="213"/>
      <c r="C93" s="35" t="str">
        <f>IF(A92&gt;0,IF(VLOOKUP(A92,seznam!$A$2:$C$398,2)&gt;0,VLOOKUP(A92,seznam!$A$2:$C$398,2),"------"),"------")</f>
        <v>------</v>
      </c>
      <c r="D93" s="204"/>
      <c r="E93" s="204"/>
      <c r="F93" s="205"/>
      <c r="G93" s="203"/>
      <c r="H93" s="204"/>
      <c r="I93" s="205"/>
      <c r="J93" s="200"/>
      <c r="K93" s="201"/>
      <c r="L93" s="202"/>
      <c r="M93" s="203"/>
      <c r="N93" s="204"/>
      <c r="O93" s="210"/>
      <c r="P93" s="207"/>
      <c r="Q93" s="204"/>
      <c r="R93" s="205"/>
      <c r="S93" s="197"/>
      <c r="T93" s="198"/>
      <c r="U93" s="172"/>
      <c r="V93" s="8">
        <v>6</v>
      </c>
      <c r="W93" s="12" t="str">
        <f>C93</f>
        <v>------</v>
      </c>
      <c r="X93" s="19" t="s">
        <v>8</v>
      </c>
      <c r="Y93" s="15" t="str">
        <f>C89</f>
        <v>------</v>
      </c>
      <c r="Z93" s="43"/>
      <c r="AA93" s="44"/>
      <c r="AB93" s="44"/>
      <c r="AC93" s="44"/>
      <c r="AD93" s="47"/>
      <c r="AE93" s="28" t="str">
        <f t="shared" si="40"/>
        <v>0</v>
      </c>
      <c r="AF93" s="29" t="s">
        <v>5</v>
      </c>
      <c r="AG93" s="30" t="str">
        <f t="shared" si="41"/>
        <v>0</v>
      </c>
      <c r="AJ93" s="102">
        <f>IF(ISBLANK(U92), A92,0)</f>
        <v>0</v>
      </c>
      <c r="AK93" s="102">
        <f>IF(ISBLANK(U88), A88,0)</f>
        <v>0</v>
      </c>
      <c r="AP93" s="106" t="str">
        <f t="shared" si="44"/>
        <v>0</v>
      </c>
      <c r="AQ93" s="106" t="str">
        <f t="shared" si="43"/>
        <v>0</v>
      </c>
      <c r="AR93">
        <f t="shared" si="42"/>
        <v>0</v>
      </c>
    </row>
    <row r="94" spans="1:73" x14ac:dyDescent="0.2">
      <c r="A94" s="218"/>
      <c r="B94" s="212">
        <v>4</v>
      </c>
      <c r="C94" s="38" t="str">
        <f>IF(A94&gt;0,IF(VLOOKUP(A94,seznam!$A$2:$C$398,3)&gt;0,VLOOKUP(A94,seznam!$A$2:$C$398,3),"------"),"------")</f>
        <v>------</v>
      </c>
      <c r="D94" s="182" t="str">
        <f>O88</f>
        <v>0</v>
      </c>
      <c r="E94" s="182" t="str">
        <f>N88</f>
        <v>:</v>
      </c>
      <c r="F94" s="186" t="str">
        <f>M88</f>
        <v>0</v>
      </c>
      <c r="G94" s="192" t="str">
        <f>O90</f>
        <v>0</v>
      </c>
      <c r="H94" s="182" t="str">
        <f>N90</f>
        <v>:</v>
      </c>
      <c r="I94" s="186" t="str">
        <f>M90</f>
        <v>0</v>
      </c>
      <c r="J94" s="192" t="str">
        <f>O92</f>
        <v>0</v>
      </c>
      <c r="K94" s="182" t="str">
        <f>N92</f>
        <v>:</v>
      </c>
      <c r="L94" s="186" t="str">
        <f>M92</f>
        <v>0</v>
      </c>
      <c r="M94" s="174"/>
      <c r="N94" s="175"/>
      <c r="O94" s="176"/>
      <c r="P94" s="180">
        <f>D94+G94+J94</f>
        <v>0</v>
      </c>
      <c r="Q94" s="182" t="s">
        <v>5</v>
      </c>
      <c r="R94" s="186">
        <f>F94+I94+L94</f>
        <v>0</v>
      </c>
      <c r="S94" s="188">
        <f>IF(D94&gt;F94,2,IF(AND(D94&lt;F94,E94=":"),1,0))+IF(G94&gt;I94,2,IF(AND(G94&lt;I94,H94=":"),1,0))+IF(J94&gt;L94,2,IF(AND(J94&lt;L94,K94=":"),1,0))</f>
        <v>0</v>
      </c>
      <c r="T94" s="190"/>
      <c r="U94" s="173"/>
      <c r="AS94">
        <f ca="1">IF($AJ88=INDIRECT(ADDRESS(ROW(),1)),$AR88,0)+IF($AJ89=INDIRECT(ADDRESS(ROW(),1)),$AR89,0)+IF($AJ90=INDIRECT(ADDRESS(ROW(),1)),$AR90,0)+IF($AJ91=INDIRECT(ADDRESS(ROW(),1)),$AR91,0)+IF($AJ92=INDIRECT(ADDRESS(ROW(),1)),$AR92,0)+IF($AJ93=INDIRECT(ADDRESS(ROW(),1)),$AR93,0)+IF($AK88=INDIRECT(ADDRESS(ROW(),1)),-$AR88,0)+IF($AK89=INDIRECT(ADDRESS(ROW(),1)),-$AR89,0)+IF($AK90=INDIRECT(ADDRESS(ROW(),1)),-$AR90,0)+IF($AK91=INDIRECT(ADDRESS(ROW(),1)),-$AR91,0)+IF($AK92=INDIRECT(ADDRESS(ROW(),1)),-$AR92,0)+IF($AK93=INDIRECT(ADDRESS(ROW(),1)),-$AR93,0)</f>
        <v>0</v>
      </c>
      <c r="AT94" t="str">
        <f>IF($A94&gt;0,IF(VLOOKUP($A94,seznam!$A$2:$C$398,2)&gt;0,VLOOKUP($A94,seznam!$A$2:$C$398,2),"------"),"------")</f>
        <v>------</v>
      </c>
    </row>
    <row r="95" spans="1:73" ht="13.5" thickBot="1" x14ac:dyDescent="0.25">
      <c r="A95" s="219"/>
      <c r="B95" s="220"/>
      <c r="C95" s="36" t="str">
        <f>IF(A94&gt;0,IF(VLOOKUP(A94,seznam!$A$2:$C$398,2)&gt;0,VLOOKUP(A94,seznam!$A$2:$C$398,2),"------"),"------")</f>
        <v>------</v>
      </c>
      <c r="D95" s="183"/>
      <c r="E95" s="183"/>
      <c r="F95" s="187"/>
      <c r="G95" s="193"/>
      <c r="H95" s="183"/>
      <c r="I95" s="187"/>
      <c r="J95" s="193"/>
      <c r="K95" s="183"/>
      <c r="L95" s="187"/>
      <c r="M95" s="177"/>
      <c r="N95" s="178"/>
      <c r="O95" s="179"/>
      <c r="P95" s="181"/>
      <c r="Q95" s="183"/>
      <c r="R95" s="187"/>
      <c r="S95" s="189"/>
      <c r="T95" s="191"/>
      <c r="U95" s="173"/>
    </row>
    <row r="96" spans="1:73" ht="13.5" thickBot="1" x14ac:dyDescent="0.25"/>
    <row r="97" spans="1:46" ht="13.5" thickBot="1" x14ac:dyDescent="0.25">
      <c r="A97" s="86"/>
      <c r="B97" s="163" t="s">
        <v>16</v>
      </c>
      <c r="C97" s="164"/>
      <c r="D97" s="165">
        <v>1</v>
      </c>
      <c r="E97" s="166"/>
      <c r="F97" s="167"/>
      <c r="G97" s="168">
        <v>2</v>
      </c>
      <c r="H97" s="166"/>
      <c r="I97" s="167"/>
      <c r="J97" s="168">
        <v>3</v>
      </c>
      <c r="K97" s="166"/>
      <c r="L97" s="167"/>
      <c r="M97" s="168">
        <v>4</v>
      </c>
      <c r="N97" s="166"/>
      <c r="O97" s="169"/>
      <c r="P97" s="165" t="s">
        <v>2</v>
      </c>
      <c r="Q97" s="170"/>
      <c r="R97" s="171"/>
      <c r="S97" s="5" t="s">
        <v>3</v>
      </c>
      <c r="T97" s="4" t="s">
        <v>4</v>
      </c>
    </row>
    <row r="98" spans="1:46" x14ac:dyDescent="0.2">
      <c r="A98" s="224"/>
      <c r="B98" s="225">
        <v>1</v>
      </c>
      <c r="C98" s="37" t="str">
        <f>IF(A98&gt;0,IF(VLOOKUP(A98,seznam!$A$2:$C$398,3)&gt;0,VLOOKUP(A98,seznam!$A$2:$C$398,3),"------"),"------")</f>
        <v>------</v>
      </c>
      <c r="D98" s="226"/>
      <c r="E98" s="227"/>
      <c r="F98" s="228"/>
      <c r="G98" s="221" t="str">
        <f>AE101</f>
        <v>0</v>
      </c>
      <c r="H98" s="222" t="str">
        <f>AF101</f>
        <v>:</v>
      </c>
      <c r="I98" s="223" t="str">
        <f>AG101</f>
        <v>0</v>
      </c>
      <c r="J98" s="221" t="str">
        <f>AG103</f>
        <v>0</v>
      </c>
      <c r="K98" s="222" t="str">
        <f>AF103</f>
        <v>:</v>
      </c>
      <c r="L98" s="223" t="str">
        <f>AE103</f>
        <v>0</v>
      </c>
      <c r="M98" s="221" t="str">
        <f>AE98</f>
        <v>0</v>
      </c>
      <c r="N98" s="222" t="str">
        <f>AF98</f>
        <v>:</v>
      </c>
      <c r="O98" s="209" t="str">
        <f>AG98</f>
        <v>0</v>
      </c>
      <c r="P98" s="206">
        <f>G98+J98+M98</f>
        <v>0</v>
      </c>
      <c r="Q98" s="222" t="s">
        <v>5</v>
      </c>
      <c r="R98" s="223">
        <f>I98+L98+O98</f>
        <v>0</v>
      </c>
      <c r="S98" s="208">
        <f>IF(G98&gt;I98,2,IF(AND(G98&lt;I98,H98=":"),1,0))+IF(J98&gt;L98,2,IF(AND(J98&lt;L98,K98=":"),1,0))+IF(M98&gt;O98,2,IF(AND(M98&lt;O98,N98=":"),1,0))</f>
        <v>0</v>
      </c>
      <c r="T98" s="211" t="s">
        <v>55</v>
      </c>
      <c r="U98" s="172"/>
      <c r="V98" s="6">
        <v>1</v>
      </c>
      <c r="W98" s="10" t="str">
        <f>C99</f>
        <v>------</v>
      </c>
      <c r="X98" s="16" t="s">
        <v>8</v>
      </c>
      <c r="Y98" s="13" t="str">
        <f>C105</f>
        <v>------</v>
      </c>
      <c r="Z98" s="40"/>
      <c r="AA98" s="41"/>
      <c r="AB98" s="41"/>
      <c r="AC98" s="41"/>
      <c r="AD98" s="45"/>
      <c r="AE98" s="22" t="str">
        <f t="shared" ref="AE98:AE103" si="45">IF(OR(VALUE($AJ98)=0,VALUE($AK98)=0), "0",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)</f>
        <v>0</v>
      </c>
      <c r="AF98" s="23" t="s">
        <v>5</v>
      </c>
      <c r="AG98" s="24" t="str">
        <f t="shared" ref="AG98:AG103" si="46">IF(OR(VALUE($AJ98)=0,VALUE($AK98)=0), "0",IF(AND(LEN(Z98)&gt;0,MID(Z98,1,1)="-"),"1","0")+IF(AND(LEN(AA98)&gt;0,MID(AA98,1,1)="-"),"1","0")+IF(AND(LEN(AB98)&gt;0,MID(AB98,1,1)="-"),"1","0")+IF(AND(LEN(AC98)&gt;0,MID(AC98,1,1)="-"),"1","0")+IF(AND(LEN(AD98)&gt;0,MID(AD98,1,1)="-"),"1","0"))</f>
        <v>0</v>
      </c>
      <c r="AJ98" s="102">
        <f>IF(ISBLANK(U98), A98,0)</f>
        <v>0</v>
      </c>
      <c r="AK98" s="102">
        <f>IF(ISBLANK(U104), A104,0)</f>
        <v>0</v>
      </c>
      <c r="AP98" s="106" t="str">
        <f>IF(OR(VALUE($AJ98)=0,VALUE($AK98)=0), "0",IF(LEN(Z98)&gt;0,IF(MID(Z98,1,1)&lt;&gt;"-",IF(MOD(ABS(Z98),100)&gt;9,MOD(ABS(Z98),100)+2,11),MOD(ABS(Z98),100)),0)+IF(LEN(AA98)&gt;0,IF(MID(AA98,1,1)&lt;&gt;"-",IF(MOD(ABS(AA98),100)&gt;9,MOD(ABS(AA98),100)+2,11),MOD(ABS(AA98),100)),0)+IF(LEN(AB98)&gt;0,IF(MID(AB98,1,1)&lt;&gt;"-",IF(MOD(ABS(AB98),100)&gt;9,MOD(ABS(AB98),100)+2,11),MOD(ABS(AB98),100)),0)+IF(LEN(AC98)&gt;0,IF(MID(AC98,1,1)&lt;&gt;"-",IF(MOD(ABS(AC98),100)&gt;9,MOD(ABS(AC98),100)+2,11),MOD(ABS(AC98),100)),0)+IF(LEN(AD98)&gt;0,IF(MID(AD98,1,1)&lt;&gt;"-",IF(MOD(ABS(AD98),100)&gt;9,MOD(ABS(AD98),100)+2,11),MOD(ABS(AD98),100)),0))</f>
        <v>0</v>
      </c>
      <c r="AQ98" s="106" t="str">
        <f>IF(OR(VALUE($AJ98)=0,VALUE($AK98)=0), "0",IF(LEN(Z98)&gt;0,IF(MID(Z98,1,1)&lt;&gt;"-",MOD(Z98,100),IF(MOD(ABS(Z98),100)&gt;9,MOD(ABS(Z98),100)+2,11)),0)+IF(LEN(AA98)&gt;0,IF(MID(AA98,1,1)&lt;&gt;"-",MOD(AA98,100),IF(MOD(ABS(AA98),100)&gt;9,MOD(ABS(AA98),100)+2,11)),0)+IF(LEN(AB98)&gt;0,IF(MID(AB98,1,1)&lt;&gt;"-",MOD(AB98,100),IF(MOD(ABS(AB98),100)&gt;9,MOD(ABS(AB98),100)+2,11)),0)+IF(LEN(AC98)&gt;0,IF(MID(AC98,1,1)&lt;&gt;"-",MOD(AC98,100),IF(MOD(ABS(AC98),100)&gt;9,MOD(ABS(AC98),100)+2,11)),0)+IF(LEN(AD98)&gt;0,IF(MID(AD98,1,1)&lt;&gt;"-",MOD(AD98,100),IF(MOD(ABS(AD98),100)&gt;9,MOD(ABS(AD98),100)+2,11)),0))</f>
        <v>0</v>
      </c>
      <c r="AR98">
        <f>AP98-AQ98</f>
        <v>0</v>
      </c>
      <c r="AS98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98" t="str">
        <f>IF($A98&gt;0,IF(VLOOKUP($A98,seznam!$A$2:$C$398,2)&gt;0,VLOOKUP($A98,seznam!$A$2:$C$398,2),"------"),"------")</f>
        <v>------</v>
      </c>
    </row>
    <row r="99" spans="1:46" x14ac:dyDescent="0.2">
      <c r="A99" s="218"/>
      <c r="B99" s="213"/>
      <c r="C99" s="85" t="str">
        <f>IF(A98&gt;0,IF(VLOOKUP(A98,seznam!$A$2:$C$398,2)&gt;0,VLOOKUP(A98,seznam!$A$2:$C$398,2),"------"),"------")</f>
        <v>------</v>
      </c>
      <c r="D99" s="201"/>
      <c r="E99" s="201"/>
      <c r="F99" s="202"/>
      <c r="G99" s="203"/>
      <c r="H99" s="204"/>
      <c r="I99" s="205"/>
      <c r="J99" s="203"/>
      <c r="K99" s="204"/>
      <c r="L99" s="205"/>
      <c r="M99" s="203"/>
      <c r="N99" s="204"/>
      <c r="O99" s="210"/>
      <c r="P99" s="207"/>
      <c r="Q99" s="204"/>
      <c r="R99" s="205"/>
      <c r="S99" s="197"/>
      <c r="T99" s="198"/>
      <c r="U99" s="172"/>
      <c r="V99" s="7">
        <v>2</v>
      </c>
      <c r="W99" s="11" t="str">
        <f>C101</f>
        <v>------</v>
      </c>
      <c r="X99" s="17" t="s">
        <v>8</v>
      </c>
      <c r="Y99" s="14" t="str">
        <f>C103</f>
        <v>------</v>
      </c>
      <c r="Z99" s="42"/>
      <c r="AA99" s="39"/>
      <c r="AB99" s="39"/>
      <c r="AC99" s="39"/>
      <c r="AD99" s="46"/>
      <c r="AE99" s="25" t="str">
        <f t="shared" si="45"/>
        <v>0</v>
      </c>
      <c r="AF99" s="26" t="s">
        <v>5</v>
      </c>
      <c r="AG99" s="27" t="str">
        <f t="shared" si="46"/>
        <v>0</v>
      </c>
      <c r="AJ99" s="102">
        <f>IF(ISBLANK(U100), A100,0)</f>
        <v>0</v>
      </c>
      <c r="AK99" s="102">
        <f>IF(ISBLANK(U102), A102,0)</f>
        <v>0</v>
      </c>
      <c r="AP99" s="106" t="str">
        <f>IF(OR(VALUE($AJ99)=0,VALUE($AK99)=0), "0",IF(LEN(Z99)&gt;0,IF(MID(Z99,1,1)&lt;&gt;"-",IF(MOD(ABS(Z99),100)&gt;9,MOD(ABS(Z99),100)+2,11),MOD(ABS(Z99),100)),0)+IF(LEN(AA99)&gt;0,IF(MID(AA99,1,1)&lt;&gt;"-",IF(MOD(ABS(AA99),100)&gt;9,MOD(ABS(AA99),100)+2,11),MOD(ABS(AA99),100)),0)+IF(LEN(AB99)&gt;0,IF(MID(AB99,1,1)&lt;&gt;"-",IF(MOD(ABS(AB99),100)&gt;9,MOD(ABS(AB99),100)+2,11),MOD(ABS(AB99),100)),0)+IF(LEN(AC99)&gt;0,IF(MID(AC99,1,1)&lt;&gt;"-",IF(MOD(ABS(AC99),100)&gt;9,MOD(ABS(AC99),100)+2,11),MOD(ABS(AC99),100)),0)+IF(LEN(AD99)&gt;0,IF(MID(AD99,1,1)&lt;&gt;"-",IF(MOD(ABS(AD99),100)&gt;9,MOD(ABS(AD99),100)+2,11),MOD(ABS(AD99),100)),0))</f>
        <v>0</v>
      </c>
      <c r="AQ99" s="106" t="str">
        <f>IF(OR(VALUE($AJ99)=0,VALUE($AK99)=0), "0",IF(LEN(Z99)&gt;0,IF(MID(Z99,1,1)&lt;&gt;"-",MOD(Z99,100),IF(MOD(ABS(Z99),100)&gt;9,MOD(ABS(Z99),100)+2,11)),0)+IF(LEN(AA99)&gt;0,IF(MID(AA99,1,1)&lt;&gt;"-",MOD(AA99,100),IF(MOD(ABS(AA99),100)&gt;9,MOD(ABS(AA99),100)+2,11)),0)+IF(LEN(AB99)&gt;0,IF(MID(AB99,1,1)&lt;&gt;"-",MOD(AB99,100),IF(MOD(ABS(AB99),100)&gt;9,MOD(ABS(AB99),100)+2,11)),0)+IF(LEN(AC99)&gt;0,IF(MID(AC99,1,1)&lt;&gt;"-",MOD(AC99,100),IF(MOD(ABS(AC99),100)&gt;9,MOD(ABS(AC99),100)+2,11)),0)+IF(LEN(AD99)&gt;0,IF(MID(AD99,1,1)&lt;&gt;"-",MOD(AD99,100),IF(MOD(ABS(AD99),100)&gt;9,MOD(ABS(AD99),100)+2,11)),0))</f>
        <v>0</v>
      </c>
      <c r="AR99">
        <f t="shared" ref="AR99:AR103" si="47">AP99-AQ99</f>
        <v>0</v>
      </c>
    </row>
    <row r="100" spans="1:46" x14ac:dyDescent="0.2">
      <c r="A100" s="218"/>
      <c r="B100" s="212">
        <v>2</v>
      </c>
      <c r="C100" s="38" t="str">
        <f>IF(A100&gt;0,IF(VLOOKUP(A100,seznam!$A$2:$C$398,3)&gt;0,VLOOKUP(A100,seznam!$A$2:$C$398,3),"------"),"------")</f>
        <v>------</v>
      </c>
      <c r="D100" s="182" t="str">
        <f>I98</f>
        <v>0</v>
      </c>
      <c r="E100" s="182" t="str">
        <f>H98</f>
        <v>:</v>
      </c>
      <c r="F100" s="186" t="str">
        <f>G98</f>
        <v>0</v>
      </c>
      <c r="G100" s="174"/>
      <c r="H100" s="175"/>
      <c r="I100" s="199"/>
      <c r="J100" s="192" t="str">
        <f>AE99</f>
        <v>0</v>
      </c>
      <c r="K100" s="182" t="str">
        <f>AF99</f>
        <v>:</v>
      </c>
      <c r="L100" s="186" t="str">
        <f>AG99</f>
        <v>0</v>
      </c>
      <c r="M100" s="192" t="str">
        <f>AE102</f>
        <v>0</v>
      </c>
      <c r="N100" s="182" t="str">
        <f>AF102</f>
        <v>:</v>
      </c>
      <c r="O100" s="214" t="str">
        <f>AG102</f>
        <v>0</v>
      </c>
      <c r="P100" s="180">
        <f>D100+J100+M100</f>
        <v>0</v>
      </c>
      <c r="Q100" s="182" t="s">
        <v>5</v>
      </c>
      <c r="R100" s="186">
        <f>F100+L100+O100</f>
        <v>0</v>
      </c>
      <c r="S100" s="188">
        <f>IF(D100&gt;F100,2,IF(AND(D100&lt;F100,E100=":"),1,0))+IF(J100&gt;L100,2,IF(AND(J100&lt;L100,K100=":"),1,0))+IF(M100&gt;O100,2,IF(AND(M100&lt;O100,N100=":"),1,0))</f>
        <v>0</v>
      </c>
      <c r="T100" s="190" t="s">
        <v>53</v>
      </c>
      <c r="U100" s="172"/>
      <c r="V100" s="7">
        <v>3</v>
      </c>
      <c r="W100" s="11" t="str">
        <f>C105</f>
        <v>------</v>
      </c>
      <c r="X100" s="18" t="s">
        <v>8</v>
      </c>
      <c r="Y100" s="14" t="str">
        <f>C103</f>
        <v>------</v>
      </c>
      <c r="Z100" s="42"/>
      <c r="AA100" s="39"/>
      <c r="AB100" s="39"/>
      <c r="AC100" s="39"/>
      <c r="AD100" s="46"/>
      <c r="AE100" s="25" t="str">
        <f t="shared" si="45"/>
        <v>0</v>
      </c>
      <c r="AF100" s="26" t="s">
        <v>5</v>
      </c>
      <c r="AG100" s="27" t="str">
        <f t="shared" si="46"/>
        <v>0</v>
      </c>
      <c r="AJ100" s="102">
        <f>IF(ISBLANK(U104), A104,0)</f>
        <v>0</v>
      </c>
      <c r="AK100" s="102">
        <f>IF(ISBLANK(U102), A102,0)</f>
        <v>0</v>
      </c>
      <c r="AP100" s="106" t="str">
        <f>IF(OR(VALUE($AJ100)=0,VALUE($AK100)=0), "0",IF(LEN(Z100)&gt;0,IF(MID(Z100,1,1)&lt;&gt;"-",IF(MOD(ABS(Z100),100)&gt;9,MOD(ABS(Z100),100)+2,11),MOD(ABS(Z100),100)),0)+IF(LEN(AA100)&gt;0,IF(MID(AA100,1,1)&lt;&gt;"-",IF(MOD(ABS(AA100),100)&gt;9,MOD(ABS(AA100),100)+2,11),MOD(ABS(AA100),100)),0)+IF(LEN(AB100)&gt;0,IF(MID(AB100,1,1)&lt;&gt;"-",IF(MOD(ABS(AB100),100)&gt;9,MOD(ABS(AB100),100)+2,11),MOD(ABS(AB100),100)),0)+IF(LEN(AC100)&gt;0,IF(MID(AC100,1,1)&lt;&gt;"-",IF(MOD(ABS(AC100),100)&gt;9,MOD(ABS(AC100),100)+2,11),MOD(ABS(AC100),100)),0)+IF(LEN(AD100)&gt;0,IF(MID(AD100,1,1)&lt;&gt;"-",IF(MOD(ABS(AD100),100)&gt;9,MOD(ABS(AD100),100)+2,11),MOD(ABS(AD100),100)),0))</f>
        <v>0</v>
      </c>
      <c r="AQ100" s="106" t="str">
        <f t="shared" ref="AQ100:AQ103" si="48">IF(OR(VALUE($AJ100)=0,VALUE($AK100)=0), "0",IF(LEN(Z100)&gt;0,IF(MID(Z100,1,1)&lt;&gt;"-",MOD(Z100,100),IF(MOD(ABS(Z100),100)&gt;9,MOD(ABS(Z100),100)+2,11)),0)+IF(LEN(AA100)&gt;0,IF(MID(AA100,1,1)&lt;&gt;"-",MOD(AA100,100),IF(MOD(ABS(AA100),100)&gt;9,MOD(ABS(AA100),100)+2,11)),0)+IF(LEN(AB100)&gt;0,IF(MID(AB100,1,1)&lt;&gt;"-",MOD(AB100,100),IF(MOD(ABS(AB100),100)&gt;9,MOD(ABS(AB100),100)+2,11)),0)+IF(LEN(AC100)&gt;0,IF(MID(AC100,1,1)&lt;&gt;"-",MOD(AC100,100),IF(MOD(ABS(AC100),100)&gt;9,MOD(ABS(AC100),100)+2,11)),0)+IF(LEN(AD100)&gt;0,IF(MID(AD100,1,1)&lt;&gt;"-",MOD(AD100,100),IF(MOD(ABS(AD100),100)&gt;9,MOD(ABS(AD100),100)+2,11)),0))</f>
        <v>0</v>
      </c>
      <c r="AR100">
        <f t="shared" si="47"/>
        <v>0</v>
      </c>
      <c r="AS100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100" t="str">
        <f>IF($A100&gt;0,IF(VLOOKUP($A100,seznam!$A$2:$C$398,2)&gt;0,VLOOKUP($A100,seznam!$A$2:$C$398,2),"------"),"------")</f>
        <v>------</v>
      </c>
    </row>
    <row r="101" spans="1:46" x14ac:dyDescent="0.2">
      <c r="A101" s="218"/>
      <c r="B101" s="213"/>
      <c r="C101" s="35" t="str">
        <f>IF(A100&gt;0,IF(VLOOKUP(A100,seznam!$A$2:$C$398,2)&gt;0,VLOOKUP(A100,seznam!$A$2:$C$398,2),"------"),"------")</f>
        <v>------</v>
      </c>
      <c r="D101" s="204"/>
      <c r="E101" s="204"/>
      <c r="F101" s="205"/>
      <c r="G101" s="200"/>
      <c r="H101" s="201"/>
      <c r="I101" s="202"/>
      <c r="J101" s="203"/>
      <c r="K101" s="204"/>
      <c r="L101" s="205"/>
      <c r="M101" s="203"/>
      <c r="N101" s="204"/>
      <c r="O101" s="210"/>
      <c r="P101" s="194"/>
      <c r="Q101" s="195"/>
      <c r="R101" s="196"/>
      <c r="S101" s="197"/>
      <c r="T101" s="198"/>
      <c r="U101" s="172"/>
      <c r="V101" s="7">
        <v>4</v>
      </c>
      <c r="W101" s="11" t="str">
        <f>C99</f>
        <v>------</v>
      </c>
      <c r="X101" s="17" t="s">
        <v>8</v>
      </c>
      <c r="Y101" s="14" t="str">
        <f>C101</f>
        <v>------</v>
      </c>
      <c r="Z101" s="42"/>
      <c r="AA101" s="39"/>
      <c r="AB101" s="39"/>
      <c r="AC101" s="39"/>
      <c r="AD101" s="46"/>
      <c r="AE101" s="25" t="str">
        <f t="shared" si="45"/>
        <v>0</v>
      </c>
      <c r="AF101" s="26" t="s">
        <v>5</v>
      </c>
      <c r="AG101" s="27" t="str">
        <f t="shared" si="46"/>
        <v>0</v>
      </c>
      <c r="AJ101" s="102">
        <f>IF(ISBLANK(U98), A98,0)</f>
        <v>0</v>
      </c>
      <c r="AK101" s="102">
        <f>IF(ISBLANK(U100), A100,0)</f>
        <v>0</v>
      </c>
      <c r="AP101" s="106" t="str">
        <f t="shared" ref="AP101:AP103" si="49">IF(OR(VALUE($AJ101)=0,VALUE($AK101)=0), "0",IF(LEN(Z101)&gt;0,IF(MID(Z101,1,1)&lt;&gt;"-",IF(MOD(ABS(Z101),100)&gt;9,MOD(ABS(Z101),100)+2,11),MOD(ABS(Z101),100)),0)+IF(LEN(AA101)&gt;0,IF(MID(AA101,1,1)&lt;&gt;"-",IF(MOD(ABS(AA101),100)&gt;9,MOD(ABS(AA101),100)+2,11),MOD(ABS(AA101),100)),0)+IF(LEN(AB101)&gt;0,IF(MID(AB101,1,1)&lt;&gt;"-",IF(MOD(ABS(AB101),100)&gt;9,MOD(ABS(AB101),100)+2,11),MOD(ABS(AB101),100)),0)+IF(LEN(AC101)&gt;0,IF(MID(AC101,1,1)&lt;&gt;"-",IF(MOD(ABS(AC101),100)&gt;9,MOD(ABS(AC101),100)+2,11),MOD(ABS(AC101),100)),0)+IF(LEN(AD101)&gt;0,IF(MID(AD101,1,1)&lt;&gt;"-",IF(MOD(ABS(AD101),100)&gt;9,MOD(ABS(AD101),100)+2,11),MOD(ABS(AD101),100)),0))</f>
        <v>0</v>
      </c>
      <c r="AQ101" s="106" t="str">
        <f t="shared" si="48"/>
        <v>0</v>
      </c>
      <c r="AR101">
        <f t="shared" si="47"/>
        <v>0</v>
      </c>
    </row>
    <row r="102" spans="1:46" x14ac:dyDescent="0.2">
      <c r="A102" s="218"/>
      <c r="B102" s="212">
        <v>3</v>
      </c>
      <c r="C102" s="38" t="str">
        <f>IF(A102&gt;0,IF(VLOOKUP(A102,seznam!$A$2:$C$398,3)&gt;0,VLOOKUP(A102,seznam!$A$2:$C$398,3),"------"),"------")</f>
        <v>------</v>
      </c>
      <c r="D102" s="182" t="str">
        <f>L98</f>
        <v>0</v>
      </c>
      <c r="E102" s="182" t="str">
        <f>K98</f>
        <v>:</v>
      </c>
      <c r="F102" s="186" t="str">
        <f>J98</f>
        <v>0</v>
      </c>
      <c r="G102" s="192" t="str">
        <f>L100</f>
        <v>0</v>
      </c>
      <c r="H102" s="182" t="str">
        <f>K100</f>
        <v>:</v>
      </c>
      <c r="I102" s="186" t="str">
        <f>J100</f>
        <v>0</v>
      </c>
      <c r="J102" s="174"/>
      <c r="K102" s="175"/>
      <c r="L102" s="199"/>
      <c r="M102" s="192" t="str">
        <f>AG100</f>
        <v>0</v>
      </c>
      <c r="N102" s="182" t="str">
        <f>AF100</f>
        <v>:</v>
      </c>
      <c r="O102" s="214" t="str">
        <f>AE100</f>
        <v>0</v>
      </c>
      <c r="P102" s="180">
        <f>D102+G102+M102</f>
        <v>0</v>
      </c>
      <c r="Q102" s="182" t="s">
        <v>5</v>
      </c>
      <c r="R102" s="186">
        <f>F102+I102+O102</f>
        <v>0</v>
      </c>
      <c r="S102" s="188">
        <f>IF(D102&gt;F102,2,IF(AND(D102&lt;F102,E102=":"),1,0))+IF(G102&gt;I102,2,IF(AND(G102&lt;I102,H102=":"),1,0))+IF(M102&gt;O102,2,IF(AND(M102&lt;O102,N102=":"),1,0))</f>
        <v>0</v>
      </c>
      <c r="T102" s="190" t="s">
        <v>54</v>
      </c>
      <c r="U102" s="172"/>
      <c r="V102" s="7">
        <v>5</v>
      </c>
      <c r="W102" s="11" t="str">
        <f>C101</f>
        <v>------</v>
      </c>
      <c r="X102" s="17" t="s">
        <v>8</v>
      </c>
      <c r="Y102" s="14" t="str">
        <f>C105</f>
        <v>------</v>
      </c>
      <c r="Z102" s="42"/>
      <c r="AA102" s="39"/>
      <c r="AB102" s="39"/>
      <c r="AC102" s="39"/>
      <c r="AD102" s="46"/>
      <c r="AE102" s="25" t="str">
        <f t="shared" si="45"/>
        <v>0</v>
      </c>
      <c r="AF102" s="26" t="s">
        <v>5</v>
      </c>
      <c r="AG102" s="27" t="str">
        <f t="shared" si="46"/>
        <v>0</v>
      </c>
      <c r="AJ102" s="102">
        <f>IF(ISBLANK(U100), A100,0)</f>
        <v>0</v>
      </c>
      <c r="AK102" s="102">
        <f>IF(ISBLANK(U104), A104,0)</f>
        <v>0</v>
      </c>
      <c r="AP102" s="106" t="str">
        <f t="shared" si="49"/>
        <v>0</v>
      </c>
      <c r="AQ102" s="106" t="str">
        <f t="shared" si="48"/>
        <v>0</v>
      </c>
      <c r="AR102">
        <f t="shared" si="47"/>
        <v>0</v>
      </c>
      <c r="AS102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102" t="str">
        <f>IF($A102&gt;0,IF(VLOOKUP($A102,seznam!$A$2:$C$398,2)&gt;0,VLOOKUP($A102,seznam!$A$2:$C$398,2),"------"),"------")</f>
        <v>------</v>
      </c>
    </row>
    <row r="103" spans="1:46" ht="13.5" thickBot="1" x14ac:dyDescent="0.25">
      <c r="A103" s="218"/>
      <c r="B103" s="213"/>
      <c r="C103" s="35" t="str">
        <f>IF(A102&gt;0,IF(VLOOKUP(A102,seznam!$A$2:$C$398,2)&gt;0,VLOOKUP(A102,seznam!$A$2:$C$398,2),"------"),"------")</f>
        <v>------</v>
      </c>
      <c r="D103" s="204"/>
      <c r="E103" s="204"/>
      <c r="F103" s="205"/>
      <c r="G103" s="203"/>
      <c r="H103" s="204"/>
      <c r="I103" s="205"/>
      <c r="J103" s="200"/>
      <c r="K103" s="201"/>
      <c r="L103" s="202"/>
      <c r="M103" s="203"/>
      <c r="N103" s="204"/>
      <c r="O103" s="210"/>
      <c r="P103" s="207"/>
      <c r="Q103" s="204"/>
      <c r="R103" s="205"/>
      <c r="S103" s="197"/>
      <c r="T103" s="198"/>
      <c r="U103" s="172"/>
      <c r="V103" s="8">
        <v>6</v>
      </c>
      <c r="W103" s="12" t="str">
        <f>C103</f>
        <v>------</v>
      </c>
      <c r="X103" s="19" t="s">
        <v>8</v>
      </c>
      <c r="Y103" s="15" t="str">
        <f>C99</f>
        <v>------</v>
      </c>
      <c r="Z103" s="43"/>
      <c r="AA103" s="44"/>
      <c r="AB103" s="44"/>
      <c r="AC103" s="44"/>
      <c r="AD103" s="47"/>
      <c r="AE103" s="28" t="str">
        <f t="shared" si="45"/>
        <v>0</v>
      </c>
      <c r="AF103" s="29" t="s">
        <v>5</v>
      </c>
      <c r="AG103" s="30" t="str">
        <f t="shared" si="46"/>
        <v>0</v>
      </c>
      <c r="AJ103" s="102">
        <f>IF(ISBLANK(U102), A102,0)</f>
        <v>0</v>
      </c>
      <c r="AK103" s="102">
        <f>IF(ISBLANK(U98), A98,0)</f>
        <v>0</v>
      </c>
      <c r="AP103" s="106" t="str">
        <f t="shared" si="49"/>
        <v>0</v>
      </c>
      <c r="AQ103" s="106" t="str">
        <f t="shared" si="48"/>
        <v>0</v>
      </c>
      <c r="AR103">
        <f t="shared" si="47"/>
        <v>0</v>
      </c>
    </row>
    <row r="104" spans="1:46" x14ac:dyDescent="0.2">
      <c r="A104" s="218"/>
      <c r="B104" s="212">
        <v>4</v>
      </c>
      <c r="C104" s="38" t="str">
        <f>IF(A104&gt;0,IF(VLOOKUP(A104,seznam!$A$2:$C$398,3)&gt;0,VLOOKUP(A104,seznam!$A$2:$C$398,3),"------"),"------")</f>
        <v>------</v>
      </c>
      <c r="D104" s="182" t="str">
        <f>O98</f>
        <v>0</v>
      </c>
      <c r="E104" s="182" t="str">
        <f>N98</f>
        <v>:</v>
      </c>
      <c r="F104" s="186" t="str">
        <f>M98</f>
        <v>0</v>
      </c>
      <c r="G104" s="192" t="str">
        <f>O100</f>
        <v>0</v>
      </c>
      <c r="H104" s="182" t="str">
        <f>N100</f>
        <v>:</v>
      </c>
      <c r="I104" s="186" t="str">
        <f>M100</f>
        <v>0</v>
      </c>
      <c r="J104" s="192" t="str">
        <f>O102</f>
        <v>0</v>
      </c>
      <c r="K104" s="182" t="str">
        <f>N102</f>
        <v>:</v>
      </c>
      <c r="L104" s="186" t="str">
        <f>M102</f>
        <v>0</v>
      </c>
      <c r="M104" s="174"/>
      <c r="N104" s="175"/>
      <c r="O104" s="176"/>
      <c r="P104" s="180">
        <f>D104+G104+J104</f>
        <v>0</v>
      </c>
      <c r="Q104" s="182" t="s">
        <v>5</v>
      </c>
      <c r="R104" s="186">
        <f>F104+I104+L104</f>
        <v>0</v>
      </c>
      <c r="S104" s="188">
        <f>IF(D104&gt;F104,2,IF(AND(D104&lt;F104,E104=":"),1,0))+IF(G104&gt;I104,2,IF(AND(G104&lt;I104,H104=":"),1,0))+IF(J104&gt;L104,2,IF(AND(J104&lt;L104,K104=":"),1,0))</f>
        <v>0</v>
      </c>
      <c r="T104" s="190" t="s">
        <v>56</v>
      </c>
      <c r="U104" s="173"/>
      <c r="AS104">
        <f ca="1">IF($AJ98=INDIRECT(ADDRESS(ROW(),1)),$AR98,0)+IF($AJ99=INDIRECT(ADDRESS(ROW(),1)),$AR99,0)+IF($AJ100=INDIRECT(ADDRESS(ROW(),1)),$AR100,0)+IF($AJ101=INDIRECT(ADDRESS(ROW(),1)),$AR101,0)+IF($AJ102=INDIRECT(ADDRESS(ROW(),1)),$AR102,0)+IF($AJ103=INDIRECT(ADDRESS(ROW(),1)),$AR103,0)+IF($AK98=INDIRECT(ADDRESS(ROW(),1)),-$AR98,0)+IF($AK99=INDIRECT(ADDRESS(ROW(),1)),-$AR99,0)+IF($AK100=INDIRECT(ADDRESS(ROW(),1)),-$AR100,0)+IF($AK101=INDIRECT(ADDRESS(ROW(),1)),-$AR101,0)+IF($AK102=INDIRECT(ADDRESS(ROW(),1)),-$AR102,0)+IF($AK103=INDIRECT(ADDRESS(ROW(),1)),-$AR103,0)</f>
        <v>0</v>
      </c>
      <c r="AT104" t="str">
        <f>IF($A104&gt;0,IF(VLOOKUP($A104,seznam!$A$2:$C$398,2)&gt;0,VLOOKUP($A104,seznam!$A$2:$C$398,2),"------"),"------")</f>
        <v>------</v>
      </c>
    </row>
    <row r="105" spans="1:46" ht="13.5" thickBot="1" x14ac:dyDescent="0.25">
      <c r="A105" s="219"/>
      <c r="B105" s="220"/>
      <c r="C105" s="36" t="str">
        <f>IF(A104&gt;0,IF(VLOOKUP(A104,seznam!$A$2:$C$398,2)&gt;0,VLOOKUP(A104,seznam!$A$2:$C$398,2),"------"),"------")</f>
        <v>------</v>
      </c>
      <c r="D105" s="183"/>
      <c r="E105" s="183"/>
      <c r="F105" s="187"/>
      <c r="G105" s="193"/>
      <c r="H105" s="183"/>
      <c r="I105" s="187"/>
      <c r="J105" s="193"/>
      <c r="K105" s="183"/>
      <c r="L105" s="187"/>
      <c r="M105" s="177"/>
      <c r="N105" s="178"/>
      <c r="O105" s="179"/>
      <c r="P105" s="181"/>
      <c r="Q105" s="183"/>
      <c r="R105" s="187"/>
      <c r="S105" s="189"/>
      <c r="T105" s="191"/>
      <c r="U105" s="173"/>
    </row>
    <row r="106" spans="1:46" ht="13.5" thickBot="1" x14ac:dyDescent="0.25"/>
    <row r="107" spans="1:46" ht="13.5" thickBot="1" x14ac:dyDescent="0.25">
      <c r="A107" s="86"/>
      <c r="B107" s="163" t="s">
        <v>17</v>
      </c>
      <c r="C107" s="164"/>
      <c r="D107" s="165">
        <v>1</v>
      </c>
      <c r="E107" s="166"/>
      <c r="F107" s="167"/>
      <c r="G107" s="168">
        <v>2</v>
      </c>
      <c r="H107" s="166"/>
      <c r="I107" s="167"/>
      <c r="J107" s="168">
        <v>3</v>
      </c>
      <c r="K107" s="166"/>
      <c r="L107" s="167"/>
      <c r="M107" s="168">
        <v>4</v>
      </c>
      <c r="N107" s="166"/>
      <c r="O107" s="169"/>
      <c r="P107" s="165" t="s">
        <v>2</v>
      </c>
      <c r="Q107" s="170"/>
      <c r="R107" s="171"/>
      <c r="S107" s="5" t="s">
        <v>3</v>
      </c>
      <c r="T107" s="4" t="s">
        <v>4</v>
      </c>
    </row>
    <row r="108" spans="1:46" x14ac:dyDescent="0.2">
      <c r="A108" s="224"/>
      <c r="B108" s="225">
        <v>1</v>
      </c>
      <c r="C108" s="37" t="str">
        <f>IF(A108&gt;0,IF(VLOOKUP(A108,seznam!$A$2:$C$398,3)&gt;0,VLOOKUP(A108,seznam!$A$2:$C$398,3),"------"),"------")</f>
        <v>------</v>
      </c>
      <c r="D108" s="226"/>
      <c r="E108" s="227"/>
      <c r="F108" s="228"/>
      <c r="G108" s="221" t="str">
        <f>AE111</f>
        <v>0</v>
      </c>
      <c r="H108" s="222" t="str">
        <f>AF111</f>
        <v>:</v>
      </c>
      <c r="I108" s="223" t="str">
        <f>AG111</f>
        <v>0</v>
      </c>
      <c r="J108" s="221" t="str">
        <f>AG113</f>
        <v>0</v>
      </c>
      <c r="K108" s="222" t="str">
        <f>AF113</f>
        <v>:</v>
      </c>
      <c r="L108" s="223" t="str">
        <f>AE113</f>
        <v>0</v>
      </c>
      <c r="M108" s="221" t="str">
        <f>AE108</f>
        <v>0</v>
      </c>
      <c r="N108" s="222" t="str">
        <f>AF108</f>
        <v>:</v>
      </c>
      <c r="O108" s="209" t="str">
        <f>AG108</f>
        <v>0</v>
      </c>
      <c r="P108" s="206">
        <f>G108+J108+M108</f>
        <v>0</v>
      </c>
      <c r="Q108" s="222" t="s">
        <v>5</v>
      </c>
      <c r="R108" s="223">
        <f>I108+L108+O108</f>
        <v>0</v>
      </c>
      <c r="S108" s="208">
        <f>IF(G108&gt;I108,2,IF(AND(G108&lt;I108,H108=":"),1,0))+IF(J108&gt;L108,2,IF(AND(J108&lt;L108,K108=":"),1,0))+IF(M108&gt;O108,2,IF(AND(M108&lt;O108,N108=":"),1,0))</f>
        <v>0</v>
      </c>
      <c r="T108" s="211" t="s">
        <v>54</v>
      </c>
      <c r="U108" s="172"/>
      <c r="V108" s="6">
        <v>1</v>
      </c>
      <c r="W108" s="10" t="str">
        <f>C109</f>
        <v>------</v>
      </c>
      <c r="X108" s="16" t="s">
        <v>8</v>
      </c>
      <c r="Y108" s="13" t="str">
        <f>C115</f>
        <v>------</v>
      </c>
      <c r="Z108" s="40"/>
      <c r="AA108" s="41"/>
      <c r="AB108" s="41"/>
      <c r="AC108" s="41"/>
      <c r="AD108" s="45"/>
      <c r="AE108" s="22" t="str">
        <f t="shared" ref="AE108:AE113" si="50">IF(OR(VALUE($AJ108)=0,VALUE($AK108)=0), "0",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)</f>
        <v>0</v>
      </c>
      <c r="AF108" s="23" t="s">
        <v>5</v>
      </c>
      <c r="AG108" s="24" t="str">
        <f t="shared" ref="AG108:AG113" si="51">IF(OR(VALUE($AJ108)=0,VALUE($AK108)=0), "0",IF(AND(LEN(Z108)&gt;0,MID(Z108,1,1)="-"),"1","0")+IF(AND(LEN(AA108)&gt;0,MID(AA108,1,1)="-"),"1","0")+IF(AND(LEN(AB108)&gt;0,MID(AB108,1,1)="-"),"1","0")+IF(AND(LEN(AC108)&gt;0,MID(AC108,1,1)="-"),"1","0")+IF(AND(LEN(AD108)&gt;0,MID(AD108,1,1)="-"),"1","0"))</f>
        <v>0</v>
      </c>
      <c r="AJ108" s="102">
        <f>IF(ISBLANK(U108), A108,0)</f>
        <v>0</v>
      </c>
      <c r="AK108" s="102">
        <f>IF(ISBLANK(U114), A114,0)</f>
        <v>0</v>
      </c>
      <c r="AP108" s="106" t="str">
        <f>IF(OR(VALUE($AJ108)=0,VALUE($AK108)=0), "0",IF(LEN(Z108)&gt;0,IF(MID(Z108,1,1)&lt;&gt;"-",IF(MOD(ABS(Z108),100)&gt;9,MOD(ABS(Z108),100)+2,11),MOD(ABS(Z108),100)),0)+IF(LEN(AA108)&gt;0,IF(MID(AA108,1,1)&lt;&gt;"-",IF(MOD(ABS(AA108),100)&gt;9,MOD(ABS(AA108),100)+2,11),MOD(ABS(AA108),100)),0)+IF(LEN(AB108)&gt;0,IF(MID(AB108,1,1)&lt;&gt;"-",IF(MOD(ABS(AB108),100)&gt;9,MOD(ABS(AB108),100)+2,11),MOD(ABS(AB108),100)),0)+IF(LEN(AC108)&gt;0,IF(MID(AC108,1,1)&lt;&gt;"-",IF(MOD(ABS(AC108),100)&gt;9,MOD(ABS(AC108),100)+2,11),MOD(ABS(AC108),100)),0)+IF(LEN(AD108)&gt;0,IF(MID(AD108,1,1)&lt;&gt;"-",IF(MOD(ABS(AD108),100)&gt;9,MOD(ABS(AD108),100)+2,11),MOD(ABS(AD108),100)),0))</f>
        <v>0</v>
      </c>
      <c r="AQ108" s="106" t="str">
        <f>IF(OR(VALUE($AJ108)=0,VALUE($AK108)=0), "0",IF(LEN(Z108)&gt;0,IF(MID(Z108,1,1)&lt;&gt;"-",MOD(Z108,100),IF(MOD(ABS(Z108),100)&gt;9,MOD(ABS(Z108),100)+2,11)),0)+IF(LEN(AA108)&gt;0,IF(MID(AA108,1,1)&lt;&gt;"-",MOD(AA108,100),IF(MOD(ABS(AA108),100)&gt;9,MOD(ABS(AA108),100)+2,11)),0)+IF(LEN(AB108)&gt;0,IF(MID(AB108,1,1)&lt;&gt;"-",MOD(AB108,100),IF(MOD(ABS(AB108),100)&gt;9,MOD(ABS(AB108),100)+2,11)),0)+IF(LEN(AC108)&gt;0,IF(MID(AC108,1,1)&lt;&gt;"-",MOD(AC108,100),IF(MOD(ABS(AC108),100)&gt;9,MOD(ABS(AC108),100)+2,11)),0)+IF(LEN(AD108)&gt;0,IF(MID(AD108,1,1)&lt;&gt;"-",MOD(AD108,100),IF(MOD(ABS(AD108),100)&gt;9,MOD(ABS(AD108),100)+2,11)),0))</f>
        <v>0</v>
      </c>
      <c r="AR108">
        <f>AP108-AQ108</f>
        <v>0</v>
      </c>
      <c r="AS108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08" t="str">
        <f>IF($A108&gt;0,IF(VLOOKUP($A108,seznam!$A$2:$C$398,2)&gt;0,VLOOKUP($A108,seznam!$A$2:$C$398,2),"------"),"------")</f>
        <v>------</v>
      </c>
    </row>
    <row r="109" spans="1:46" x14ac:dyDescent="0.2">
      <c r="A109" s="218"/>
      <c r="B109" s="213"/>
      <c r="C109" s="85" t="str">
        <f>IF(A108&gt;0,IF(VLOOKUP(A108,seznam!$A$2:$C$398,2)&gt;0,VLOOKUP(A108,seznam!$A$2:$C$398,2),"------"),"------")</f>
        <v>------</v>
      </c>
      <c r="D109" s="201"/>
      <c r="E109" s="201"/>
      <c r="F109" s="202"/>
      <c r="G109" s="203"/>
      <c r="H109" s="204"/>
      <c r="I109" s="205"/>
      <c r="J109" s="203"/>
      <c r="K109" s="204"/>
      <c r="L109" s="205"/>
      <c r="M109" s="203"/>
      <c r="N109" s="204"/>
      <c r="O109" s="210"/>
      <c r="P109" s="207"/>
      <c r="Q109" s="204"/>
      <c r="R109" s="205"/>
      <c r="S109" s="197"/>
      <c r="T109" s="198"/>
      <c r="U109" s="172"/>
      <c r="V109" s="7">
        <v>2</v>
      </c>
      <c r="W109" s="11" t="str">
        <f>C111</f>
        <v>------</v>
      </c>
      <c r="X109" s="17" t="s">
        <v>8</v>
      </c>
      <c r="Y109" s="14" t="str">
        <f>C113</f>
        <v>------</v>
      </c>
      <c r="Z109" s="42"/>
      <c r="AA109" s="39"/>
      <c r="AB109" s="39"/>
      <c r="AC109" s="39"/>
      <c r="AD109" s="46"/>
      <c r="AE109" s="25" t="str">
        <f t="shared" si="50"/>
        <v>0</v>
      </c>
      <c r="AF109" s="26" t="s">
        <v>5</v>
      </c>
      <c r="AG109" s="27" t="str">
        <f t="shared" si="51"/>
        <v>0</v>
      </c>
      <c r="AJ109" s="102">
        <f>IF(ISBLANK(U110), A110,0)</f>
        <v>0</v>
      </c>
      <c r="AK109" s="102">
        <f>IF(ISBLANK(U112), A112,0)</f>
        <v>0</v>
      </c>
      <c r="AP109" s="106" t="str">
        <f>IF(OR(VALUE($AJ109)=0,VALUE($AK109)=0), "0",IF(LEN(Z109)&gt;0,IF(MID(Z109,1,1)&lt;&gt;"-",IF(MOD(ABS(Z109),100)&gt;9,MOD(ABS(Z109),100)+2,11),MOD(ABS(Z109),100)),0)+IF(LEN(AA109)&gt;0,IF(MID(AA109,1,1)&lt;&gt;"-",IF(MOD(ABS(AA109),100)&gt;9,MOD(ABS(AA109),100)+2,11),MOD(ABS(AA109),100)),0)+IF(LEN(AB109)&gt;0,IF(MID(AB109,1,1)&lt;&gt;"-",IF(MOD(ABS(AB109),100)&gt;9,MOD(ABS(AB109),100)+2,11),MOD(ABS(AB109),100)),0)+IF(LEN(AC109)&gt;0,IF(MID(AC109,1,1)&lt;&gt;"-",IF(MOD(ABS(AC109),100)&gt;9,MOD(ABS(AC109),100)+2,11),MOD(ABS(AC109),100)),0)+IF(LEN(AD109)&gt;0,IF(MID(AD109,1,1)&lt;&gt;"-",IF(MOD(ABS(AD109),100)&gt;9,MOD(ABS(AD109),100)+2,11),MOD(ABS(AD109),100)),0))</f>
        <v>0</v>
      </c>
      <c r="AQ109" s="106" t="str">
        <f>IF(OR(VALUE($AJ109)=0,VALUE($AK109)=0), "0",IF(LEN(Z109)&gt;0,IF(MID(Z109,1,1)&lt;&gt;"-",MOD(Z109,100),IF(MOD(ABS(Z109),100)&gt;9,MOD(ABS(Z109),100)+2,11)),0)+IF(LEN(AA109)&gt;0,IF(MID(AA109,1,1)&lt;&gt;"-",MOD(AA109,100),IF(MOD(ABS(AA109),100)&gt;9,MOD(ABS(AA109),100)+2,11)),0)+IF(LEN(AB109)&gt;0,IF(MID(AB109,1,1)&lt;&gt;"-",MOD(AB109,100),IF(MOD(ABS(AB109),100)&gt;9,MOD(ABS(AB109),100)+2,11)),0)+IF(LEN(AC109)&gt;0,IF(MID(AC109,1,1)&lt;&gt;"-",MOD(AC109,100),IF(MOD(ABS(AC109),100)&gt;9,MOD(ABS(AC109),100)+2,11)),0)+IF(LEN(AD109)&gt;0,IF(MID(AD109,1,1)&lt;&gt;"-",MOD(AD109,100),IF(MOD(ABS(AD109),100)&gt;9,MOD(ABS(AD109),100)+2,11)),0))</f>
        <v>0</v>
      </c>
      <c r="AR109">
        <f t="shared" ref="AR109:AR113" si="52">AP109-AQ109</f>
        <v>0</v>
      </c>
    </row>
    <row r="110" spans="1:46" x14ac:dyDescent="0.2">
      <c r="A110" s="218"/>
      <c r="B110" s="212">
        <v>2</v>
      </c>
      <c r="C110" s="38" t="str">
        <f>IF(A110&gt;0,IF(VLOOKUP(A110,seznam!$A$2:$C$398,3)&gt;0,VLOOKUP(A110,seznam!$A$2:$C$398,3),"------"),"------")</f>
        <v>------</v>
      </c>
      <c r="D110" s="182" t="str">
        <f>I108</f>
        <v>0</v>
      </c>
      <c r="E110" s="182" t="str">
        <f>H108</f>
        <v>:</v>
      </c>
      <c r="F110" s="186" t="str">
        <f>G108</f>
        <v>0</v>
      </c>
      <c r="G110" s="174"/>
      <c r="H110" s="175"/>
      <c r="I110" s="199"/>
      <c r="J110" s="192" t="str">
        <f>AE109</f>
        <v>0</v>
      </c>
      <c r="K110" s="182" t="str">
        <f>AF109</f>
        <v>:</v>
      </c>
      <c r="L110" s="186" t="str">
        <f>AG109</f>
        <v>0</v>
      </c>
      <c r="M110" s="192" t="str">
        <f>AE112</f>
        <v>0</v>
      </c>
      <c r="N110" s="182" t="str">
        <f>AF112</f>
        <v>:</v>
      </c>
      <c r="O110" s="214" t="str">
        <f>AG112</f>
        <v>0</v>
      </c>
      <c r="P110" s="180">
        <f>D110+J110+M110</f>
        <v>0</v>
      </c>
      <c r="Q110" s="182" t="s">
        <v>5</v>
      </c>
      <c r="R110" s="186">
        <f>F110+L110+O110</f>
        <v>0</v>
      </c>
      <c r="S110" s="188">
        <f>IF(D110&gt;F110,2,IF(AND(D110&lt;F110,E110=":"),1,0))+IF(J110&gt;L110,2,IF(AND(J110&lt;L110,K110=":"),1,0))+IF(M110&gt;O110,2,IF(AND(M110&lt;O110,N110=":"),1,0))</f>
        <v>0</v>
      </c>
      <c r="T110" s="190" t="s">
        <v>55</v>
      </c>
      <c r="U110" s="172"/>
      <c r="V110" s="7">
        <v>3</v>
      </c>
      <c r="W110" s="11" t="str">
        <f>C115</f>
        <v>------</v>
      </c>
      <c r="X110" s="18" t="s">
        <v>8</v>
      </c>
      <c r="Y110" s="14" t="str">
        <f>C113</f>
        <v>------</v>
      </c>
      <c r="Z110" s="42"/>
      <c r="AA110" s="39"/>
      <c r="AB110" s="39"/>
      <c r="AC110" s="39"/>
      <c r="AD110" s="46"/>
      <c r="AE110" s="25" t="str">
        <f t="shared" si="50"/>
        <v>0</v>
      </c>
      <c r="AF110" s="26" t="s">
        <v>5</v>
      </c>
      <c r="AG110" s="27" t="str">
        <f t="shared" si="51"/>
        <v>0</v>
      </c>
      <c r="AJ110" s="102">
        <f>IF(ISBLANK(U114), A114,0)</f>
        <v>0</v>
      </c>
      <c r="AK110" s="102">
        <f>IF(ISBLANK(U112), A112,0)</f>
        <v>0</v>
      </c>
      <c r="AP110" s="106" t="str">
        <f>IF(OR(VALUE($AJ110)=0,VALUE($AK110)=0), "0",IF(LEN(Z110)&gt;0,IF(MID(Z110,1,1)&lt;&gt;"-",IF(MOD(ABS(Z110),100)&gt;9,MOD(ABS(Z110),100)+2,11),MOD(ABS(Z110),100)),0)+IF(LEN(AA110)&gt;0,IF(MID(AA110,1,1)&lt;&gt;"-",IF(MOD(ABS(AA110),100)&gt;9,MOD(ABS(AA110),100)+2,11),MOD(ABS(AA110),100)),0)+IF(LEN(AB110)&gt;0,IF(MID(AB110,1,1)&lt;&gt;"-",IF(MOD(ABS(AB110),100)&gt;9,MOD(ABS(AB110),100)+2,11),MOD(ABS(AB110),100)),0)+IF(LEN(AC110)&gt;0,IF(MID(AC110,1,1)&lt;&gt;"-",IF(MOD(ABS(AC110),100)&gt;9,MOD(ABS(AC110),100)+2,11),MOD(ABS(AC110),100)),0)+IF(LEN(AD110)&gt;0,IF(MID(AD110,1,1)&lt;&gt;"-",IF(MOD(ABS(AD110),100)&gt;9,MOD(ABS(AD110),100)+2,11),MOD(ABS(AD110),100)),0))</f>
        <v>0</v>
      </c>
      <c r="AQ110" s="106" t="str">
        <f t="shared" ref="AQ110:AQ113" si="53">IF(OR(VALUE($AJ110)=0,VALUE($AK110)=0), "0",IF(LEN(Z110)&gt;0,IF(MID(Z110,1,1)&lt;&gt;"-",MOD(Z110,100),IF(MOD(ABS(Z110),100)&gt;9,MOD(ABS(Z110),100)+2,11)),0)+IF(LEN(AA110)&gt;0,IF(MID(AA110,1,1)&lt;&gt;"-",MOD(AA110,100),IF(MOD(ABS(AA110),100)&gt;9,MOD(ABS(AA110),100)+2,11)),0)+IF(LEN(AB110)&gt;0,IF(MID(AB110,1,1)&lt;&gt;"-",MOD(AB110,100),IF(MOD(ABS(AB110),100)&gt;9,MOD(ABS(AB110),100)+2,11)),0)+IF(LEN(AC110)&gt;0,IF(MID(AC110,1,1)&lt;&gt;"-",MOD(AC110,100),IF(MOD(ABS(AC110),100)&gt;9,MOD(ABS(AC110),100)+2,11)),0)+IF(LEN(AD110)&gt;0,IF(MID(AD110,1,1)&lt;&gt;"-",MOD(AD110,100),IF(MOD(ABS(AD110),100)&gt;9,MOD(ABS(AD110),100)+2,11)),0))</f>
        <v>0</v>
      </c>
      <c r="AR110">
        <f t="shared" si="52"/>
        <v>0</v>
      </c>
      <c r="AS110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0" t="str">
        <f>IF($A110&gt;0,IF(VLOOKUP($A110,seznam!$A$2:$C$398,2)&gt;0,VLOOKUP($A110,seznam!$A$2:$C$398,2),"------"),"------")</f>
        <v>------</v>
      </c>
    </row>
    <row r="111" spans="1:46" x14ac:dyDescent="0.2">
      <c r="A111" s="218"/>
      <c r="B111" s="213"/>
      <c r="C111" s="35" t="str">
        <f>IF(A110&gt;0,IF(VLOOKUP(A110,seznam!$A$2:$C$398,2)&gt;0,VLOOKUP(A110,seznam!$A$2:$C$398,2),"------"),"------")</f>
        <v>------</v>
      </c>
      <c r="D111" s="204"/>
      <c r="E111" s="204"/>
      <c r="F111" s="205"/>
      <c r="G111" s="200"/>
      <c r="H111" s="201"/>
      <c r="I111" s="202"/>
      <c r="J111" s="203"/>
      <c r="K111" s="204"/>
      <c r="L111" s="205"/>
      <c r="M111" s="203"/>
      <c r="N111" s="204"/>
      <c r="O111" s="210"/>
      <c r="P111" s="194"/>
      <c r="Q111" s="195"/>
      <c r="R111" s="196"/>
      <c r="S111" s="197"/>
      <c r="T111" s="198"/>
      <c r="U111" s="172"/>
      <c r="V111" s="7">
        <v>4</v>
      </c>
      <c r="W111" s="11" t="str">
        <f>C109</f>
        <v>------</v>
      </c>
      <c r="X111" s="17" t="s">
        <v>8</v>
      </c>
      <c r="Y111" s="14" t="str">
        <f>C111</f>
        <v>------</v>
      </c>
      <c r="Z111" s="42"/>
      <c r="AA111" s="39"/>
      <c r="AB111" s="39"/>
      <c r="AC111" s="39"/>
      <c r="AD111" s="46"/>
      <c r="AE111" s="25" t="str">
        <f t="shared" si="50"/>
        <v>0</v>
      </c>
      <c r="AF111" s="26" t="s">
        <v>5</v>
      </c>
      <c r="AG111" s="27" t="str">
        <f t="shared" si="51"/>
        <v>0</v>
      </c>
      <c r="AJ111" s="102">
        <f>IF(ISBLANK(U108), A108,0)</f>
        <v>0</v>
      </c>
      <c r="AK111" s="102">
        <f>IF(ISBLANK(U110), A110,0)</f>
        <v>0</v>
      </c>
      <c r="AP111" s="106" t="str">
        <f t="shared" ref="AP111:AP113" si="54">IF(OR(VALUE($AJ111)=0,VALUE($AK111)=0), "0",IF(LEN(Z111)&gt;0,IF(MID(Z111,1,1)&lt;&gt;"-",IF(MOD(ABS(Z111),100)&gt;9,MOD(ABS(Z111),100)+2,11),MOD(ABS(Z111),100)),0)+IF(LEN(AA111)&gt;0,IF(MID(AA111,1,1)&lt;&gt;"-",IF(MOD(ABS(AA111),100)&gt;9,MOD(ABS(AA111),100)+2,11),MOD(ABS(AA111),100)),0)+IF(LEN(AB111)&gt;0,IF(MID(AB111,1,1)&lt;&gt;"-",IF(MOD(ABS(AB111),100)&gt;9,MOD(ABS(AB111),100)+2,11),MOD(ABS(AB111),100)),0)+IF(LEN(AC111)&gt;0,IF(MID(AC111,1,1)&lt;&gt;"-",IF(MOD(ABS(AC111),100)&gt;9,MOD(ABS(AC111),100)+2,11),MOD(ABS(AC111),100)),0)+IF(LEN(AD111)&gt;0,IF(MID(AD111,1,1)&lt;&gt;"-",IF(MOD(ABS(AD111),100)&gt;9,MOD(ABS(AD111),100)+2,11),MOD(ABS(AD111),100)),0))</f>
        <v>0</v>
      </c>
      <c r="AQ111" s="106" t="str">
        <f t="shared" si="53"/>
        <v>0</v>
      </c>
      <c r="AR111">
        <f t="shared" si="52"/>
        <v>0</v>
      </c>
    </row>
    <row r="112" spans="1:46" x14ac:dyDescent="0.2">
      <c r="A112" s="218"/>
      <c r="B112" s="212">
        <v>3</v>
      </c>
      <c r="C112" s="38" t="str">
        <f>IF(A112&gt;0,IF(VLOOKUP(A112,seznam!$A$2:$C$398,3)&gt;0,VLOOKUP(A112,seznam!$A$2:$C$398,3),"------"),"------")</f>
        <v>------</v>
      </c>
      <c r="D112" s="182" t="str">
        <f>L108</f>
        <v>0</v>
      </c>
      <c r="E112" s="182" t="str">
        <f>K108</f>
        <v>:</v>
      </c>
      <c r="F112" s="186" t="str">
        <f>J108</f>
        <v>0</v>
      </c>
      <c r="G112" s="192" t="str">
        <f>L110</f>
        <v>0</v>
      </c>
      <c r="H112" s="182" t="str">
        <f>K110</f>
        <v>:</v>
      </c>
      <c r="I112" s="186" t="str">
        <f>J110</f>
        <v>0</v>
      </c>
      <c r="J112" s="174"/>
      <c r="K112" s="175"/>
      <c r="L112" s="199"/>
      <c r="M112" s="192" t="str">
        <f>AG110</f>
        <v>0</v>
      </c>
      <c r="N112" s="182" t="str">
        <f>AF110</f>
        <v>:</v>
      </c>
      <c r="O112" s="214" t="str">
        <f>AE110</f>
        <v>0</v>
      </c>
      <c r="P112" s="180">
        <f>D112+G112+M112</f>
        <v>0</v>
      </c>
      <c r="Q112" s="182" t="s">
        <v>5</v>
      </c>
      <c r="R112" s="186">
        <f>F112+I112+O112</f>
        <v>0</v>
      </c>
      <c r="S112" s="188">
        <f>IF(D112&gt;F112,2,IF(AND(D112&lt;F112,E112=":"),1,0))+IF(G112&gt;I112,2,IF(AND(G112&lt;I112,H112=":"),1,0))+IF(M112&gt;O112,2,IF(AND(M112&lt;O112,N112=":"),1,0))</f>
        <v>0</v>
      </c>
      <c r="T112" s="190" t="s">
        <v>56</v>
      </c>
      <c r="U112" s="172"/>
      <c r="V112" s="7">
        <v>5</v>
      </c>
      <c r="W112" s="11" t="str">
        <f>C111</f>
        <v>------</v>
      </c>
      <c r="X112" s="17" t="s">
        <v>8</v>
      </c>
      <c r="Y112" s="14" t="str">
        <f>C115</f>
        <v>------</v>
      </c>
      <c r="Z112" s="42"/>
      <c r="AA112" s="39"/>
      <c r="AB112" s="39"/>
      <c r="AC112" s="39"/>
      <c r="AD112" s="46"/>
      <c r="AE112" s="25" t="str">
        <f t="shared" si="50"/>
        <v>0</v>
      </c>
      <c r="AF112" s="26" t="s">
        <v>5</v>
      </c>
      <c r="AG112" s="27" t="str">
        <f t="shared" si="51"/>
        <v>0</v>
      </c>
      <c r="AJ112" s="102">
        <f>IF(ISBLANK(U110), A110,0)</f>
        <v>0</v>
      </c>
      <c r="AK112" s="102">
        <f>IF(ISBLANK(U114), A114,0)</f>
        <v>0</v>
      </c>
      <c r="AP112" s="106" t="str">
        <f t="shared" si="54"/>
        <v>0</v>
      </c>
      <c r="AQ112" s="106" t="str">
        <f t="shared" si="53"/>
        <v>0</v>
      </c>
      <c r="AR112">
        <f t="shared" si="52"/>
        <v>0</v>
      </c>
      <c r="AS112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2" t="str">
        <f>IF($A112&gt;0,IF(VLOOKUP($A112,seznam!$A$2:$C$398,2)&gt;0,VLOOKUP($A112,seznam!$A$2:$C$398,2),"------"),"------")</f>
        <v>------</v>
      </c>
    </row>
    <row r="113" spans="1:46" ht="13.5" thickBot="1" x14ac:dyDescent="0.25">
      <c r="A113" s="218"/>
      <c r="B113" s="213"/>
      <c r="C113" s="35" t="str">
        <f>IF(A112&gt;0,IF(VLOOKUP(A112,seznam!$A$2:$C$398,2)&gt;0,VLOOKUP(A112,seznam!$A$2:$C$398,2),"------"),"------")</f>
        <v>------</v>
      </c>
      <c r="D113" s="204"/>
      <c r="E113" s="204"/>
      <c r="F113" s="205"/>
      <c r="G113" s="203"/>
      <c r="H113" s="204"/>
      <c r="I113" s="205"/>
      <c r="J113" s="200"/>
      <c r="K113" s="201"/>
      <c r="L113" s="202"/>
      <c r="M113" s="203"/>
      <c r="N113" s="204"/>
      <c r="O113" s="210"/>
      <c r="P113" s="207"/>
      <c r="Q113" s="204"/>
      <c r="R113" s="205"/>
      <c r="S113" s="197"/>
      <c r="T113" s="198"/>
      <c r="U113" s="172"/>
      <c r="V113" s="8">
        <v>6</v>
      </c>
      <c r="W113" s="12" t="str">
        <f>C113</f>
        <v>------</v>
      </c>
      <c r="X113" s="19" t="s">
        <v>8</v>
      </c>
      <c r="Y113" s="15" t="str">
        <f>C109</f>
        <v>------</v>
      </c>
      <c r="Z113" s="43"/>
      <c r="AA113" s="44"/>
      <c r="AB113" s="44"/>
      <c r="AC113" s="44"/>
      <c r="AD113" s="47"/>
      <c r="AE113" s="28" t="str">
        <f t="shared" si="50"/>
        <v>0</v>
      </c>
      <c r="AF113" s="29" t="s">
        <v>5</v>
      </c>
      <c r="AG113" s="30" t="str">
        <f t="shared" si="51"/>
        <v>0</v>
      </c>
      <c r="AJ113" s="102">
        <f>IF(ISBLANK(U112), A112,0)</f>
        <v>0</v>
      </c>
      <c r="AK113" s="102">
        <f>IF(ISBLANK(U108), A108,0)</f>
        <v>0</v>
      </c>
      <c r="AP113" s="106" t="str">
        <f t="shared" si="54"/>
        <v>0</v>
      </c>
      <c r="AQ113" s="106" t="str">
        <f t="shared" si="53"/>
        <v>0</v>
      </c>
      <c r="AR113">
        <f t="shared" si="52"/>
        <v>0</v>
      </c>
    </row>
    <row r="114" spans="1:46" x14ac:dyDescent="0.2">
      <c r="A114" s="218"/>
      <c r="B114" s="212">
        <v>4</v>
      </c>
      <c r="C114" s="38" t="str">
        <f>IF(A114&gt;0,IF(VLOOKUP(A114,seznam!$A$2:$C$398,3)&gt;0,VLOOKUP(A114,seznam!$A$2:$C$398,3),"------"),"------")</f>
        <v>------</v>
      </c>
      <c r="D114" s="182" t="str">
        <f>O108</f>
        <v>0</v>
      </c>
      <c r="E114" s="182" t="str">
        <f>N108</f>
        <v>:</v>
      </c>
      <c r="F114" s="186" t="str">
        <f>M108</f>
        <v>0</v>
      </c>
      <c r="G114" s="192" t="str">
        <f>O110</f>
        <v>0</v>
      </c>
      <c r="H114" s="182" t="str">
        <f>N110</f>
        <v>:</v>
      </c>
      <c r="I114" s="186" t="str">
        <f>M110</f>
        <v>0</v>
      </c>
      <c r="J114" s="192" t="str">
        <f>O112</f>
        <v>0</v>
      </c>
      <c r="K114" s="182" t="str">
        <f>N112</f>
        <v>:</v>
      </c>
      <c r="L114" s="186" t="str">
        <f>M112</f>
        <v>0</v>
      </c>
      <c r="M114" s="174"/>
      <c r="N114" s="175"/>
      <c r="O114" s="176"/>
      <c r="P114" s="180">
        <f>D114+G114+J114</f>
        <v>0</v>
      </c>
      <c r="Q114" s="182" t="s">
        <v>5</v>
      </c>
      <c r="R114" s="186">
        <f>F114+I114+L114</f>
        <v>0</v>
      </c>
      <c r="S114" s="188">
        <f>IF(D114&gt;F114,2,IF(AND(D114&lt;F114,E114=":"),1,0))+IF(G114&gt;I114,2,IF(AND(G114&lt;I114,H114=":"),1,0))+IF(J114&gt;L114,2,IF(AND(J114&lt;L114,K114=":"),1,0))</f>
        <v>0</v>
      </c>
      <c r="T114" s="190" t="s">
        <v>53</v>
      </c>
      <c r="U114" s="173"/>
      <c r="AS114">
        <f ca="1">IF($AJ108=INDIRECT(ADDRESS(ROW(),1)),$AR108,0)+IF($AJ109=INDIRECT(ADDRESS(ROW(),1)),$AR109,0)+IF($AJ110=INDIRECT(ADDRESS(ROW(),1)),$AR110,0)+IF($AJ111=INDIRECT(ADDRESS(ROW(),1)),$AR111,0)+IF($AJ112=INDIRECT(ADDRESS(ROW(),1)),$AR112,0)+IF($AJ113=INDIRECT(ADDRESS(ROW(),1)),$AR113,0)+IF($AK108=INDIRECT(ADDRESS(ROW(),1)),-$AR108,0)+IF($AK109=INDIRECT(ADDRESS(ROW(),1)),-$AR109,0)+IF($AK110=INDIRECT(ADDRESS(ROW(),1)),-$AR110,0)+IF($AK111=INDIRECT(ADDRESS(ROW(),1)),-$AR111,0)+IF($AK112=INDIRECT(ADDRESS(ROW(),1)),-$AR112,0)+IF($AK113=INDIRECT(ADDRESS(ROW(),1)),-$AR113,0)</f>
        <v>0</v>
      </c>
      <c r="AT114" t="str">
        <f>IF($A114&gt;0,IF(VLOOKUP($A114,seznam!$A$2:$C$398,2)&gt;0,VLOOKUP($A114,seznam!$A$2:$C$398,2),"------"),"------")</f>
        <v>------</v>
      </c>
    </row>
    <row r="115" spans="1:46" ht="13.5" thickBot="1" x14ac:dyDescent="0.25">
      <c r="A115" s="219"/>
      <c r="B115" s="220"/>
      <c r="C115" s="36" t="str">
        <f>IF(A114&gt;0,IF(VLOOKUP(A114,seznam!$A$2:$C$398,2)&gt;0,VLOOKUP(A114,seznam!$A$2:$C$398,2),"------"),"------")</f>
        <v>------</v>
      </c>
      <c r="D115" s="183"/>
      <c r="E115" s="183"/>
      <c r="F115" s="187"/>
      <c r="G115" s="193"/>
      <c r="H115" s="183"/>
      <c r="I115" s="187"/>
      <c r="J115" s="193"/>
      <c r="K115" s="183"/>
      <c r="L115" s="187"/>
      <c r="M115" s="177"/>
      <c r="N115" s="178"/>
      <c r="O115" s="179"/>
      <c r="P115" s="181"/>
      <c r="Q115" s="183"/>
      <c r="R115" s="187"/>
      <c r="S115" s="189"/>
      <c r="T115" s="191"/>
      <c r="U115" s="173"/>
    </row>
    <row r="116" spans="1:46" ht="13.5" thickBot="1" x14ac:dyDescent="0.25"/>
    <row r="117" spans="1:46" ht="13.5" thickBot="1" x14ac:dyDescent="0.25">
      <c r="A117" s="86"/>
      <c r="B117" s="163" t="s">
        <v>18</v>
      </c>
      <c r="C117" s="164"/>
      <c r="D117" s="165">
        <v>1</v>
      </c>
      <c r="E117" s="166"/>
      <c r="F117" s="167"/>
      <c r="G117" s="168">
        <v>2</v>
      </c>
      <c r="H117" s="166"/>
      <c r="I117" s="167"/>
      <c r="J117" s="168">
        <v>3</v>
      </c>
      <c r="K117" s="166"/>
      <c r="L117" s="167"/>
      <c r="M117" s="168">
        <v>4</v>
      </c>
      <c r="N117" s="166"/>
      <c r="O117" s="169"/>
      <c r="P117" s="165" t="s">
        <v>2</v>
      </c>
      <c r="Q117" s="170"/>
      <c r="R117" s="171"/>
      <c r="S117" s="5" t="s">
        <v>3</v>
      </c>
      <c r="T117" s="4" t="s">
        <v>4</v>
      </c>
    </row>
    <row r="118" spans="1:46" x14ac:dyDescent="0.2">
      <c r="A118" s="224"/>
      <c r="B118" s="225">
        <v>1</v>
      </c>
      <c r="C118" s="37" t="str">
        <f>IF(A118&gt;0,IF(VLOOKUP(A118,seznam!$A$2:$C$398,3)&gt;0,VLOOKUP(A118,seznam!$A$2:$C$398,3),"------"),"------")</f>
        <v>------</v>
      </c>
      <c r="D118" s="226"/>
      <c r="E118" s="227"/>
      <c r="F118" s="228"/>
      <c r="G118" s="221" t="str">
        <f>AE121</f>
        <v>0</v>
      </c>
      <c r="H118" s="222" t="str">
        <f>AF121</f>
        <v>:</v>
      </c>
      <c r="I118" s="223" t="str">
        <f>AG121</f>
        <v>0</v>
      </c>
      <c r="J118" s="221" t="str">
        <f>AG123</f>
        <v>0</v>
      </c>
      <c r="K118" s="222" t="str">
        <f>AF123</f>
        <v>:</v>
      </c>
      <c r="L118" s="223" t="str">
        <f>AE123</f>
        <v>0</v>
      </c>
      <c r="M118" s="221" t="str">
        <f>AE118</f>
        <v>0</v>
      </c>
      <c r="N118" s="222" t="str">
        <f>AF118</f>
        <v>:</v>
      </c>
      <c r="O118" s="209" t="str">
        <f>AG118</f>
        <v>0</v>
      </c>
      <c r="P118" s="206">
        <f>G118+J118+M118</f>
        <v>0</v>
      </c>
      <c r="Q118" s="222" t="s">
        <v>5</v>
      </c>
      <c r="R118" s="223">
        <f>I118+L118+O118</f>
        <v>0</v>
      </c>
      <c r="S118" s="208">
        <f>IF(G118&gt;I118,2,IF(AND(G118&lt;I118,H118=":"),1,0))+IF(J118&gt;L118,2,IF(AND(J118&lt;L118,K118=":"),1,0))+IF(M118&gt;O118,2,IF(AND(M118&lt;O118,N118=":"),1,0))</f>
        <v>0</v>
      </c>
      <c r="T118" s="211"/>
      <c r="U118" s="172"/>
      <c r="V118" s="6">
        <v>1</v>
      </c>
      <c r="W118" s="10" t="str">
        <f>C119</f>
        <v>------</v>
      </c>
      <c r="X118" s="16" t="s">
        <v>8</v>
      </c>
      <c r="Y118" s="13" t="str">
        <f>C125</f>
        <v>------</v>
      </c>
      <c r="Z118" s="40"/>
      <c r="AA118" s="41"/>
      <c r="AB118" s="41"/>
      <c r="AC118" s="41"/>
      <c r="AD118" s="45"/>
      <c r="AE118" s="22" t="str">
        <f t="shared" ref="AE118:AE123" si="55">IF(OR(VALUE($AJ118)=0,VALUE($AK118)=0), "0",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)</f>
        <v>0</v>
      </c>
      <c r="AF118" s="23" t="s">
        <v>5</v>
      </c>
      <c r="AG118" s="24" t="str">
        <f t="shared" ref="AG118:AG123" si="56">IF(OR(VALUE($AJ118)=0,VALUE($AK118)=0), "0",IF(AND(LEN(Z118)&gt;0,MID(Z118,1,1)="-"),"1","0")+IF(AND(LEN(AA118)&gt;0,MID(AA118,1,1)="-"),"1","0")+IF(AND(LEN(AB118)&gt;0,MID(AB118,1,1)="-"),"1","0")+IF(AND(LEN(AC118)&gt;0,MID(AC118,1,1)="-"),"1","0")+IF(AND(LEN(AD118)&gt;0,MID(AD118,1,1)="-"),"1","0"))</f>
        <v>0</v>
      </c>
      <c r="AJ118" s="102">
        <f>IF(ISBLANK(U118), A118,0)</f>
        <v>0</v>
      </c>
      <c r="AK118" s="102">
        <f>IF(ISBLANK(U124), A124,0)</f>
        <v>0</v>
      </c>
      <c r="AP118" s="106" t="str">
        <f>IF(OR(VALUE($AJ118)=0,VALUE($AK118)=0), "0",IF(LEN(Z118)&gt;0,IF(MID(Z118,1,1)&lt;&gt;"-",IF(MOD(ABS(Z118),100)&gt;9,MOD(ABS(Z118),100)+2,11),MOD(ABS(Z118),100)),0)+IF(LEN(AA118)&gt;0,IF(MID(AA118,1,1)&lt;&gt;"-",IF(MOD(ABS(AA118),100)&gt;9,MOD(ABS(AA118),100)+2,11),MOD(ABS(AA118),100)),0)+IF(LEN(AB118)&gt;0,IF(MID(AB118,1,1)&lt;&gt;"-",IF(MOD(ABS(AB118),100)&gt;9,MOD(ABS(AB118),100)+2,11),MOD(ABS(AB118),100)),0)+IF(LEN(AC118)&gt;0,IF(MID(AC118,1,1)&lt;&gt;"-",IF(MOD(ABS(AC118),100)&gt;9,MOD(ABS(AC118),100)+2,11),MOD(ABS(AC118),100)),0)+IF(LEN(AD118)&gt;0,IF(MID(AD118,1,1)&lt;&gt;"-",IF(MOD(ABS(AD118),100)&gt;9,MOD(ABS(AD118),100)+2,11),MOD(ABS(AD118),100)),0))</f>
        <v>0</v>
      </c>
      <c r="AQ118" s="106" t="str">
        <f>IF(OR(VALUE($AJ118)=0,VALUE($AK118)=0), "0",IF(LEN(Z118)&gt;0,IF(MID(Z118,1,1)&lt;&gt;"-",MOD(Z118,100),IF(MOD(ABS(Z118),100)&gt;9,MOD(ABS(Z118),100)+2,11)),0)+IF(LEN(AA118)&gt;0,IF(MID(AA118,1,1)&lt;&gt;"-",MOD(AA118,100),IF(MOD(ABS(AA118),100)&gt;9,MOD(ABS(AA118),100)+2,11)),0)+IF(LEN(AB118)&gt;0,IF(MID(AB118,1,1)&lt;&gt;"-",MOD(AB118,100),IF(MOD(ABS(AB118),100)&gt;9,MOD(ABS(AB118),100)+2,11)),0)+IF(LEN(AC118)&gt;0,IF(MID(AC118,1,1)&lt;&gt;"-",MOD(AC118,100),IF(MOD(ABS(AC118),100)&gt;9,MOD(ABS(AC118),100)+2,11)),0)+IF(LEN(AD118)&gt;0,IF(MID(AD118,1,1)&lt;&gt;"-",MOD(AD118,100),IF(MOD(ABS(AD118),100)&gt;9,MOD(ABS(AD118),100)+2,11)),0))</f>
        <v>0</v>
      </c>
      <c r="AR118">
        <f>AP118-AQ118</f>
        <v>0</v>
      </c>
      <c r="AS118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18" t="str">
        <f>IF($A118&gt;0,IF(VLOOKUP($A118,seznam!$A$2:$C$398,2)&gt;0,VLOOKUP($A118,seznam!$A$2:$C$398,2),"------"),"------")</f>
        <v>------</v>
      </c>
    </row>
    <row r="119" spans="1:46" x14ac:dyDescent="0.2">
      <c r="A119" s="218"/>
      <c r="B119" s="213"/>
      <c r="C119" s="85" t="str">
        <f>IF(A118&gt;0,IF(VLOOKUP(A118,seznam!$A$2:$C$398,2)&gt;0,VLOOKUP(A118,seznam!$A$2:$C$398,2),"------"),"------")</f>
        <v>------</v>
      </c>
      <c r="D119" s="201"/>
      <c r="E119" s="201"/>
      <c r="F119" s="202"/>
      <c r="G119" s="203"/>
      <c r="H119" s="204"/>
      <c r="I119" s="205"/>
      <c r="J119" s="203"/>
      <c r="K119" s="204"/>
      <c r="L119" s="205"/>
      <c r="M119" s="203"/>
      <c r="N119" s="204"/>
      <c r="O119" s="210"/>
      <c r="P119" s="207"/>
      <c r="Q119" s="204"/>
      <c r="R119" s="205"/>
      <c r="S119" s="197"/>
      <c r="T119" s="198"/>
      <c r="U119" s="172"/>
      <c r="V119" s="7">
        <v>2</v>
      </c>
      <c r="W119" s="11" t="str">
        <f>C121</f>
        <v>------</v>
      </c>
      <c r="X119" s="17" t="s">
        <v>8</v>
      </c>
      <c r="Y119" s="14" t="str">
        <f>C123</f>
        <v>------</v>
      </c>
      <c r="Z119" s="42"/>
      <c r="AA119" s="39"/>
      <c r="AB119" s="39"/>
      <c r="AC119" s="39"/>
      <c r="AD119" s="46"/>
      <c r="AE119" s="25" t="str">
        <f t="shared" si="55"/>
        <v>0</v>
      </c>
      <c r="AF119" s="26" t="s">
        <v>5</v>
      </c>
      <c r="AG119" s="27" t="str">
        <f t="shared" si="56"/>
        <v>0</v>
      </c>
      <c r="AJ119" s="102">
        <f>IF(ISBLANK(U120), A120,0)</f>
        <v>0</v>
      </c>
      <c r="AK119" s="102">
        <f>IF(ISBLANK(U122), A122,0)</f>
        <v>0</v>
      </c>
      <c r="AP119" s="106" t="str">
        <f>IF(OR(VALUE($AJ119)=0,VALUE($AK119)=0), "0",IF(LEN(Z119)&gt;0,IF(MID(Z119,1,1)&lt;&gt;"-",IF(MOD(ABS(Z119),100)&gt;9,MOD(ABS(Z119),100)+2,11),MOD(ABS(Z119),100)),0)+IF(LEN(AA119)&gt;0,IF(MID(AA119,1,1)&lt;&gt;"-",IF(MOD(ABS(AA119),100)&gt;9,MOD(ABS(AA119),100)+2,11),MOD(ABS(AA119),100)),0)+IF(LEN(AB119)&gt;0,IF(MID(AB119,1,1)&lt;&gt;"-",IF(MOD(ABS(AB119),100)&gt;9,MOD(ABS(AB119),100)+2,11),MOD(ABS(AB119),100)),0)+IF(LEN(AC119)&gt;0,IF(MID(AC119,1,1)&lt;&gt;"-",IF(MOD(ABS(AC119),100)&gt;9,MOD(ABS(AC119),100)+2,11),MOD(ABS(AC119),100)),0)+IF(LEN(AD119)&gt;0,IF(MID(AD119,1,1)&lt;&gt;"-",IF(MOD(ABS(AD119),100)&gt;9,MOD(ABS(AD119),100)+2,11),MOD(ABS(AD119),100)),0))</f>
        <v>0</v>
      </c>
      <c r="AQ119" s="106" t="str">
        <f>IF(OR(VALUE($AJ119)=0,VALUE($AK119)=0), "0",IF(LEN(Z119)&gt;0,IF(MID(Z119,1,1)&lt;&gt;"-",MOD(Z119,100),IF(MOD(ABS(Z119),100)&gt;9,MOD(ABS(Z119),100)+2,11)),0)+IF(LEN(AA119)&gt;0,IF(MID(AA119,1,1)&lt;&gt;"-",MOD(AA119,100),IF(MOD(ABS(AA119),100)&gt;9,MOD(ABS(AA119),100)+2,11)),0)+IF(LEN(AB119)&gt;0,IF(MID(AB119,1,1)&lt;&gt;"-",MOD(AB119,100),IF(MOD(ABS(AB119),100)&gt;9,MOD(ABS(AB119),100)+2,11)),0)+IF(LEN(AC119)&gt;0,IF(MID(AC119,1,1)&lt;&gt;"-",MOD(AC119,100),IF(MOD(ABS(AC119),100)&gt;9,MOD(ABS(AC119),100)+2,11)),0)+IF(LEN(AD119)&gt;0,IF(MID(AD119,1,1)&lt;&gt;"-",MOD(AD119,100),IF(MOD(ABS(AD119),100)&gt;9,MOD(ABS(AD119),100)+2,11)),0))</f>
        <v>0</v>
      </c>
      <c r="AR119">
        <f t="shared" ref="AR119:AR123" si="57">AP119-AQ119</f>
        <v>0</v>
      </c>
    </row>
    <row r="120" spans="1:46" x14ac:dyDescent="0.2">
      <c r="A120" s="218"/>
      <c r="B120" s="212">
        <v>2</v>
      </c>
      <c r="C120" s="38" t="str">
        <f>IF(A120&gt;0,IF(VLOOKUP(A120,seznam!$A$2:$C$398,3)&gt;0,VLOOKUP(A120,seznam!$A$2:$C$398,3),"------"),"------")</f>
        <v>------</v>
      </c>
      <c r="D120" s="182" t="str">
        <f>I118</f>
        <v>0</v>
      </c>
      <c r="E120" s="182" t="str">
        <f>H118</f>
        <v>:</v>
      </c>
      <c r="F120" s="186" t="str">
        <f>G118</f>
        <v>0</v>
      </c>
      <c r="G120" s="174"/>
      <c r="H120" s="175"/>
      <c r="I120" s="199"/>
      <c r="J120" s="192" t="str">
        <f>AE119</f>
        <v>0</v>
      </c>
      <c r="K120" s="182" t="str">
        <f>AF119</f>
        <v>:</v>
      </c>
      <c r="L120" s="186" t="str">
        <f>AG119</f>
        <v>0</v>
      </c>
      <c r="M120" s="192" t="str">
        <f>AE122</f>
        <v>0</v>
      </c>
      <c r="N120" s="182" t="str">
        <f>AF122</f>
        <v>:</v>
      </c>
      <c r="O120" s="214" t="str">
        <f>AG122</f>
        <v>0</v>
      </c>
      <c r="P120" s="180">
        <f>D120+J120+M120</f>
        <v>0</v>
      </c>
      <c r="Q120" s="182" t="s">
        <v>5</v>
      </c>
      <c r="R120" s="186">
        <f>F120+L120+O120</f>
        <v>0</v>
      </c>
      <c r="S120" s="188">
        <f>IF(D120&gt;F120,2,IF(AND(D120&lt;F120,E120=":"),1,0))+IF(J120&gt;L120,2,IF(AND(J120&lt;L120,K120=":"),1,0))+IF(M120&gt;O120,2,IF(AND(M120&lt;O120,N120=":"),1,0))</f>
        <v>0</v>
      </c>
      <c r="T120" s="190"/>
      <c r="U120" s="172"/>
      <c r="V120" s="7">
        <v>3</v>
      </c>
      <c r="W120" s="11" t="str">
        <f>C125</f>
        <v>------</v>
      </c>
      <c r="X120" s="18" t="s">
        <v>8</v>
      </c>
      <c r="Y120" s="14" t="str">
        <f>C123</f>
        <v>------</v>
      </c>
      <c r="Z120" s="42"/>
      <c r="AA120" s="39"/>
      <c r="AB120" s="39"/>
      <c r="AC120" s="39"/>
      <c r="AD120" s="46"/>
      <c r="AE120" s="25" t="str">
        <f t="shared" si="55"/>
        <v>0</v>
      </c>
      <c r="AF120" s="26" t="s">
        <v>5</v>
      </c>
      <c r="AG120" s="27" t="str">
        <f t="shared" si="56"/>
        <v>0</v>
      </c>
      <c r="AJ120" s="102">
        <f>IF(ISBLANK(U124), A124,0)</f>
        <v>0</v>
      </c>
      <c r="AK120" s="102">
        <f>IF(ISBLANK(U122), A122,0)</f>
        <v>0</v>
      </c>
      <c r="AP120" s="106" t="str">
        <f>IF(OR(VALUE($AJ120)=0,VALUE($AK120)=0), "0",IF(LEN(Z120)&gt;0,IF(MID(Z120,1,1)&lt;&gt;"-",IF(MOD(ABS(Z120),100)&gt;9,MOD(ABS(Z120),100)+2,11),MOD(ABS(Z120),100)),0)+IF(LEN(AA120)&gt;0,IF(MID(AA120,1,1)&lt;&gt;"-",IF(MOD(ABS(AA120),100)&gt;9,MOD(ABS(AA120),100)+2,11),MOD(ABS(AA120),100)),0)+IF(LEN(AB120)&gt;0,IF(MID(AB120,1,1)&lt;&gt;"-",IF(MOD(ABS(AB120),100)&gt;9,MOD(ABS(AB120),100)+2,11),MOD(ABS(AB120),100)),0)+IF(LEN(AC120)&gt;0,IF(MID(AC120,1,1)&lt;&gt;"-",IF(MOD(ABS(AC120),100)&gt;9,MOD(ABS(AC120),100)+2,11),MOD(ABS(AC120),100)),0)+IF(LEN(AD120)&gt;0,IF(MID(AD120,1,1)&lt;&gt;"-",IF(MOD(ABS(AD120),100)&gt;9,MOD(ABS(AD120),100)+2,11),MOD(ABS(AD120),100)),0))</f>
        <v>0</v>
      </c>
      <c r="AQ120" s="106" t="str">
        <f t="shared" ref="AQ120:AQ123" si="58">IF(OR(VALUE($AJ120)=0,VALUE($AK120)=0), "0",IF(LEN(Z120)&gt;0,IF(MID(Z120,1,1)&lt;&gt;"-",MOD(Z120,100),IF(MOD(ABS(Z120),100)&gt;9,MOD(ABS(Z120),100)+2,11)),0)+IF(LEN(AA120)&gt;0,IF(MID(AA120,1,1)&lt;&gt;"-",MOD(AA120,100),IF(MOD(ABS(AA120),100)&gt;9,MOD(ABS(AA120),100)+2,11)),0)+IF(LEN(AB120)&gt;0,IF(MID(AB120,1,1)&lt;&gt;"-",MOD(AB120,100),IF(MOD(ABS(AB120),100)&gt;9,MOD(ABS(AB120),100)+2,11)),0)+IF(LEN(AC120)&gt;0,IF(MID(AC120,1,1)&lt;&gt;"-",MOD(AC120,100),IF(MOD(ABS(AC120),100)&gt;9,MOD(ABS(AC120),100)+2,11)),0)+IF(LEN(AD120)&gt;0,IF(MID(AD120,1,1)&lt;&gt;"-",MOD(AD120,100),IF(MOD(ABS(AD120),100)&gt;9,MOD(ABS(AD120),100)+2,11)),0))</f>
        <v>0</v>
      </c>
      <c r="AR120">
        <f t="shared" si="57"/>
        <v>0</v>
      </c>
      <c r="AS120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20" t="str">
        <f>IF($A120&gt;0,IF(VLOOKUP($A120,seznam!$A$2:$C$398,2)&gt;0,VLOOKUP($A120,seznam!$A$2:$C$398,2),"------"),"------")</f>
        <v>------</v>
      </c>
    </row>
    <row r="121" spans="1:46" x14ac:dyDescent="0.2">
      <c r="A121" s="218"/>
      <c r="B121" s="213"/>
      <c r="C121" s="35" t="str">
        <f>IF(A120&gt;0,IF(VLOOKUP(A120,seznam!$A$2:$C$398,2)&gt;0,VLOOKUP(A120,seznam!$A$2:$C$398,2),"------"),"------")</f>
        <v>------</v>
      </c>
      <c r="D121" s="204"/>
      <c r="E121" s="204"/>
      <c r="F121" s="205"/>
      <c r="G121" s="200"/>
      <c r="H121" s="201"/>
      <c r="I121" s="202"/>
      <c r="J121" s="203"/>
      <c r="K121" s="204"/>
      <c r="L121" s="205"/>
      <c r="M121" s="203"/>
      <c r="N121" s="204"/>
      <c r="O121" s="210"/>
      <c r="P121" s="194"/>
      <c r="Q121" s="195"/>
      <c r="R121" s="196"/>
      <c r="S121" s="197"/>
      <c r="T121" s="198"/>
      <c r="U121" s="172"/>
      <c r="V121" s="7">
        <v>4</v>
      </c>
      <c r="W121" s="11" t="str">
        <f>C119</f>
        <v>------</v>
      </c>
      <c r="X121" s="17" t="s">
        <v>8</v>
      </c>
      <c r="Y121" s="14" t="str">
        <f>C121</f>
        <v>------</v>
      </c>
      <c r="Z121" s="42"/>
      <c r="AA121" s="39"/>
      <c r="AB121" s="39"/>
      <c r="AC121" s="39"/>
      <c r="AD121" s="46"/>
      <c r="AE121" s="25" t="str">
        <f t="shared" si="55"/>
        <v>0</v>
      </c>
      <c r="AF121" s="26" t="s">
        <v>5</v>
      </c>
      <c r="AG121" s="27" t="str">
        <f t="shared" si="56"/>
        <v>0</v>
      </c>
      <c r="AJ121" s="102">
        <f>IF(ISBLANK(U118), A118,0)</f>
        <v>0</v>
      </c>
      <c r="AK121" s="102">
        <f>IF(ISBLANK(U120), A120,0)</f>
        <v>0</v>
      </c>
      <c r="AP121" s="106" t="str">
        <f t="shared" ref="AP121:AP123" si="59">IF(OR(VALUE($AJ121)=0,VALUE($AK121)=0), "0",IF(LEN(Z121)&gt;0,IF(MID(Z121,1,1)&lt;&gt;"-",IF(MOD(ABS(Z121),100)&gt;9,MOD(ABS(Z121),100)+2,11),MOD(ABS(Z121),100)),0)+IF(LEN(AA121)&gt;0,IF(MID(AA121,1,1)&lt;&gt;"-",IF(MOD(ABS(AA121),100)&gt;9,MOD(ABS(AA121),100)+2,11),MOD(ABS(AA121),100)),0)+IF(LEN(AB121)&gt;0,IF(MID(AB121,1,1)&lt;&gt;"-",IF(MOD(ABS(AB121),100)&gt;9,MOD(ABS(AB121),100)+2,11),MOD(ABS(AB121),100)),0)+IF(LEN(AC121)&gt;0,IF(MID(AC121,1,1)&lt;&gt;"-",IF(MOD(ABS(AC121),100)&gt;9,MOD(ABS(AC121),100)+2,11),MOD(ABS(AC121),100)),0)+IF(LEN(AD121)&gt;0,IF(MID(AD121,1,1)&lt;&gt;"-",IF(MOD(ABS(AD121),100)&gt;9,MOD(ABS(AD121),100)+2,11),MOD(ABS(AD121),100)),0))</f>
        <v>0</v>
      </c>
      <c r="AQ121" s="106" t="str">
        <f t="shared" si="58"/>
        <v>0</v>
      </c>
      <c r="AR121">
        <f t="shared" si="57"/>
        <v>0</v>
      </c>
    </row>
    <row r="122" spans="1:46" x14ac:dyDescent="0.2">
      <c r="A122" s="218"/>
      <c r="B122" s="212">
        <v>3</v>
      </c>
      <c r="C122" s="38" t="str">
        <f>IF(A122&gt;0,IF(VLOOKUP(A122,seznam!$A$2:$C$398,3)&gt;0,VLOOKUP(A122,seznam!$A$2:$C$398,3),"------"),"------")</f>
        <v>------</v>
      </c>
      <c r="D122" s="182" t="str">
        <f>L118</f>
        <v>0</v>
      </c>
      <c r="E122" s="182" t="str">
        <f>K118</f>
        <v>:</v>
      </c>
      <c r="F122" s="186" t="str">
        <f>J118</f>
        <v>0</v>
      </c>
      <c r="G122" s="192" t="str">
        <f>L120</f>
        <v>0</v>
      </c>
      <c r="H122" s="182" t="str">
        <f>K120</f>
        <v>:</v>
      </c>
      <c r="I122" s="186" t="str">
        <f>J120</f>
        <v>0</v>
      </c>
      <c r="J122" s="174"/>
      <c r="K122" s="175"/>
      <c r="L122" s="199"/>
      <c r="M122" s="192" t="str">
        <f>AG120</f>
        <v>0</v>
      </c>
      <c r="N122" s="182" t="str">
        <f>AF120</f>
        <v>:</v>
      </c>
      <c r="O122" s="214" t="str">
        <f>AE120</f>
        <v>0</v>
      </c>
      <c r="P122" s="180">
        <f>D122+G122+M122</f>
        <v>0</v>
      </c>
      <c r="Q122" s="182" t="s">
        <v>5</v>
      </c>
      <c r="R122" s="186">
        <f>F122+I122+O122</f>
        <v>0</v>
      </c>
      <c r="S122" s="188">
        <f>IF(D122&gt;F122,2,IF(AND(D122&lt;F122,E122=":"),1,0))+IF(G122&gt;I122,2,IF(AND(G122&lt;I122,H122=":"),1,0))+IF(M122&gt;O122,2,IF(AND(M122&lt;O122,N122=":"),1,0))</f>
        <v>0</v>
      </c>
      <c r="T122" s="190"/>
      <c r="U122" s="172"/>
      <c r="V122" s="7">
        <v>5</v>
      </c>
      <c r="W122" s="11" t="str">
        <f>C121</f>
        <v>------</v>
      </c>
      <c r="X122" s="17" t="s">
        <v>8</v>
      </c>
      <c r="Y122" s="14" t="str">
        <f>C125</f>
        <v>------</v>
      </c>
      <c r="Z122" s="42"/>
      <c r="AA122" s="39"/>
      <c r="AB122" s="39"/>
      <c r="AC122" s="39"/>
      <c r="AD122" s="46"/>
      <c r="AE122" s="25" t="str">
        <f t="shared" si="55"/>
        <v>0</v>
      </c>
      <c r="AF122" s="26" t="s">
        <v>5</v>
      </c>
      <c r="AG122" s="27" t="str">
        <f t="shared" si="56"/>
        <v>0</v>
      </c>
      <c r="AJ122" s="102">
        <f>IF(ISBLANK(U120), A120,0)</f>
        <v>0</v>
      </c>
      <c r="AK122" s="102">
        <f>IF(ISBLANK(U124), A124,0)</f>
        <v>0</v>
      </c>
      <c r="AP122" s="106" t="str">
        <f t="shared" si="59"/>
        <v>0</v>
      </c>
      <c r="AQ122" s="106" t="str">
        <f t="shared" si="58"/>
        <v>0</v>
      </c>
      <c r="AR122">
        <f t="shared" si="57"/>
        <v>0</v>
      </c>
      <c r="AS122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22" t="str">
        <f>IF($A122&gt;0,IF(VLOOKUP($A122,seznam!$A$2:$C$398,2)&gt;0,VLOOKUP($A122,seznam!$A$2:$C$398,2),"------"),"------")</f>
        <v>------</v>
      </c>
    </row>
    <row r="123" spans="1:46" ht="13.5" thickBot="1" x14ac:dyDescent="0.25">
      <c r="A123" s="218"/>
      <c r="B123" s="213"/>
      <c r="C123" s="35" t="str">
        <f>IF(A122&gt;0,IF(VLOOKUP(A122,seznam!$A$2:$C$398,2)&gt;0,VLOOKUP(A122,seznam!$A$2:$C$398,2),"------"),"------")</f>
        <v>------</v>
      </c>
      <c r="D123" s="204"/>
      <c r="E123" s="204"/>
      <c r="F123" s="205"/>
      <c r="G123" s="203"/>
      <c r="H123" s="204"/>
      <c r="I123" s="205"/>
      <c r="J123" s="200"/>
      <c r="K123" s="201"/>
      <c r="L123" s="202"/>
      <c r="M123" s="203"/>
      <c r="N123" s="204"/>
      <c r="O123" s="210"/>
      <c r="P123" s="207"/>
      <c r="Q123" s="204"/>
      <c r="R123" s="205"/>
      <c r="S123" s="197"/>
      <c r="T123" s="198"/>
      <c r="U123" s="172"/>
      <c r="V123" s="8">
        <v>6</v>
      </c>
      <c r="W123" s="12" t="str">
        <f>C123</f>
        <v>------</v>
      </c>
      <c r="X123" s="19" t="s">
        <v>8</v>
      </c>
      <c r="Y123" s="15" t="str">
        <f>C119</f>
        <v>------</v>
      </c>
      <c r="Z123" s="43"/>
      <c r="AA123" s="44"/>
      <c r="AB123" s="44"/>
      <c r="AC123" s="44"/>
      <c r="AD123" s="47"/>
      <c r="AE123" s="28" t="str">
        <f t="shared" si="55"/>
        <v>0</v>
      </c>
      <c r="AF123" s="29" t="s">
        <v>5</v>
      </c>
      <c r="AG123" s="30" t="str">
        <f t="shared" si="56"/>
        <v>0</v>
      </c>
      <c r="AJ123" s="102">
        <f>IF(ISBLANK(U122), A122,0)</f>
        <v>0</v>
      </c>
      <c r="AK123" s="102">
        <f>IF(ISBLANK(U118), A118,0)</f>
        <v>0</v>
      </c>
      <c r="AP123" s="106" t="str">
        <f t="shared" si="59"/>
        <v>0</v>
      </c>
      <c r="AQ123" s="106" t="str">
        <f t="shared" si="58"/>
        <v>0</v>
      </c>
      <c r="AR123">
        <f t="shared" si="57"/>
        <v>0</v>
      </c>
    </row>
    <row r="124" spans="1:46" x14ac:dyDescent="0.2">
      <c r="A124" s="218"/>
      <c r="B124" s="212">
        <v>4</v>
      </c>
      <c r="C124" s="38" t="str">
        <f>IF(A124&gt;0,IF(VLOOKUP(A124,seznam!$A$2:$C$398,3)&gt;0,VLOOKUP(A124,seznam!$A$2:$C$398,3),"------"),"------")</f>
        <v>------</v>
      </c>
      <c r="D124" s="182" t="str">
        <f>O118</f>
        <v>0</v>
      </c>
      <c r="E124" s="182" t="str">
        <f>N118</f>
        <v>:</v>
      </c>
      <c r="F124" s="186" t="str">
        <f>M118</f>
        <v>0</v>
      </c>
      <c r="G124" s="192" t="str">
        <f>O120</f>
        <v>0</v>
      </c>
      <c r="H124" s="182" t="str">
        <f>N120</f>
        <v>:</v>
      </c>
      <c r="I124" s="186" t="str">
        <f>M120</f>
        <v>0</v>
      </c>
      <c r="J124" s="192" t="str">
        <f>O122</f>
        <v>0</v>
      </c>
      <c r="K124" s="182" t="str">
        <f>N122</f>
        <v>:</v>
      </c>
      <c r="L124" s="186" t="str">
        <f>M122</f>
        <v>0</v>
      </c>
      <c r="M124" s="174"/>
      <c r="N124" s="175"/>
      <c r="O124" s="176"/>
      <c r="P124" s="180">
        <f>D124+G124+J124</f>
        <v>0</v>
      </c>
      <c r="Q124" s="182" t="s">
        <v>5</v>
      </c>
      <c r="R124" s="186">
        <f>F124+I124+L124</f>
        <v>0</v>
      </c>
      <c r="S124" s="188">
        <f>IF(D124&gt;F124,2,IF(AND(D124&lt;F124,E124=":"),1,0))+IF(G124&gt;I124,2,IF(AND(G124&lt;I124,H124=":"),1,0))+IF(J124&gt;L124,2,IF(AND(J124&lt;L124,K124=":"),1,0))</f>
        <v>0</v>
      </c>
      <c r="T124" s="190"/>
      <c r="U124" s="173"/>
      <c r="AS124">
        <f ca="1">IF($AJ118=INDIRECT(ADDRESS(ROW(),1)),$AR118,0)+IF($AJ119=INDIRECT(ADDRESS(ROW(),1)),$AR119,0)+IF($AJ120=INDIRECT(ADDRESS(ROW(),1)),$AR120,0)+IF($AJ121=INDIRECT(ADDRESS(ROW(),1)),$AR121,0)+IF($AJ122=INDIRECT(ADDRESS(ROW(),1)),$AR122,0)+IF($AJ123=INDIRECT(ADDRESS(ROW(),1)),$AR123,0)+IF($AK118=INDIRECT(ADDRESS(ROW(),1)),-$AR118,0)+IF($AK119=INDIRECT(ADDRESS(ROW(),1)),-$AR119,0)+IF($AK120=INDIRECT(ADDRESS(ROW(),1)),-$AR120,0)+IF($AK121=INDIRECT(ADDRESS(ROW(),1)),-$AR121,0)+IF($AK122=INDIRECT(ADDRESS(ROW(),1)),-$AR122,0)+IF($AK123=INDIRECT(ADDRESS(ROW(),1)),-$AR123,0)</f>
        <v>0</v>
      </c>
      <c r="AT124" t="str">
        <f>IF($A124&gt;0,IF(VLOOKUP($A124,seznam!$A$2:$C$398,2)&gt;0,VLOOKUP($A124,seznam!$A$2:$C$398,2),"------"),"------")</f>
        <v>------</v>
      </c>
    </row>
    <row r="125" spans="1:46" ht="13.5" thickBot="1" x14ac:dyDescent="0.25">
      <c r="A125" s="219"/>
      <c r="B125" s="220"/>
      <c r="C125" s="36" t="str">
        <f>IF(A124&gt;0,IF(VLOOKUP(A124,seznam!$A$2:$C$398,2)&gt;0,VLOOKUP(A124,seznam!$A$2:$C$398,2),"------"),"------")</f>
        <v>------</v>
      </c>
      <c r="D125" s="183"/>
      <c r="E125" s="183"/>
      <c r="F125" s="187"/>
      <c r="G125" s="193"/>
      <c r="H125" s="183"/>
      <c r="I125" s="187"/>
      <c r="J125" s="193"/>
      <c r="K125" s="183"/>
      <c r="L125" s="187"/>
      <c r="M125" s="177"/>
      <c r="N125" s="178"/>
      <c r="O125" s="179"/>
      <c r="P125" s="181"/>
      <c r="Q125" s="183"/>
      <c r="R125" s="187"/>
      <c r="S125" s="189"/>
      <c r="T125" s="191"/>
      <c r="U125" s="173"/>
    </row>
    <row r="127" spans="1:46" ht="39.950000000000003" customHeight="1" x14ac:dyDescent="0.2">
      <c r="B127" s="184" t="s">
        <v>441</v>
      </c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</row>
    <row r="128" spans="1:46" ht="13.5" thickBot="1" x14ac:dyDescent="0.25"/>
    <row r="129" spans="1:46" ht="13.5" thickBot="1" x14ac:dyDescent="0.25">
      <c r="A129" s="86"/>
      <c r="B129" s="163" t="s">
        <v>24</v>
      </c>
      <c r="C129" s="164"/>
      <c r="D129" s="165">
        <v>1</v>
      </c>
      <c r="E129" s="166"/>
      <c r="F129" s="167"/>
      <c r="G129" s="168">
        <v>2</v>
      </c>
      <c r="H129" s="166"/>
      <c r="I129" s="167"/>
      <c r="J129" s="168">
        <v>3</v>
      </c>
      <c r="K129" s="166"/>
      <c r="L129" s="167"/>
      <c r="M129" s="168">
        <v>4</v>
      </c>
      <c r="N129" s="166"/>
      <c r="O129" s="169"/>
      <c r="P129" s="165" t="s">
        <v>2</v>
      </c>
      <c r="Q129" s="170"/>
      <c r="R129" s="171"/>
      <c r="S129" s="5" t="s">
        <v>3</v>
      </c>
      <c r="T129" s="4" t="s">
        <v>4</v>
      </c>
    </row>
    <row r="130" spans="1:46" x14ac:dyDescent="0.2">
      <c r="A130" s="224">
        <v>55</v>
      </c>
      <c r="B130" s="225">
        <v>1</v>
      </c>
      <c r="C130" s="37" t="str">
        <f>IF(A130&gt;0,IF(VLOOKUP(A130,seznam!$A$2:$C$398,3)&gt;0,VLOOKUP(A130,seznam!$A$2:$C$398,3),"------"),"------")</f>
        <v>TJ Voděrady</v>
      </c>
      <c r="D130" s="226"/>
      <c r="E130" s="227"/>
      <c r="F130" s="228"/>
      <c r="G130" s="221">
        <f>AE133</f>
        <v>2</v>
      </c>
      <c r="H130" s="222" t="str">
        <f>AF133</f>
        <v>:</v>
      </c>
      <c r="I130" s="223">
        <f>AG133</f>
        <v>0</v>
      </c>
      <c r="J130" s="221">
        <f>AG135</f>
        <v>2</v>
      </c>
      <c r="K130" s="222" t="str">
        <f>AF135</f>
        <v>:</v>
      </c>
      <c r="L130" s="223">
        <f>AE135</f>
        <v>1</v>
      </c>
      <c r="M130" s="221">
        <f>AE130</f>
        <v>2</v>
      </c>
      <c r="N130" s="222" t="str">
        <f>AF130</f>
        <v>:</v>
      </c>
      <c r="O130" s="209">
        <f>AG130</f>
        <v>0</v>
      </c>
      <c r="P130" s="206">
        <f>G130+J130+M130</f>
        <v>6</v>
      </c>
      <c r="Q130" s="222" t="s">
        <v>5</v>
      </c>
      <c r="R130" s="223">
        <f>I130+L130+O130</f>
        <v>1</v>
      </c>
      <c r="S130" s="208">
        <f>IF(G130&gt;I130,2,IF(AND(G130&lt;I130,H130=":"),1,0))+IF(J130&gt;L130,2,IF(AND(J130&lt;L130,K130=":"),1,0))+IF(M130&gt;O130,2,IF(AND(M130&lt;O130,N130=":"),1,0))</f>
        <v>6</v>
      </c>
      <c r="T130" s="211">
        <v>1</v>
      </c>
      <c r="U130" s="172"/>
      <c r="V130" s="6">
        <v>1</v>
      </c>
      <c r="W130" s="10" t="str">
        <f>C131</f>
        <v>Bednář Miroslav</v>
      </c>
      <c r="X130" s="16" t="s">
        <v>8</v>
      </c>
      <c r="Y130" s="13" t="str">
        <f>C137</f>
        <v>Veselý Jakub</v>
      </c>
      <c r="Z130" s="40" t="s">
        <v>456</v>
      </c>
      <c r="AA130" s="41" t="s">
        <v>457</v>
      </c>
      <c r="AB130" s="41"/>
      <c r="AC130" s="41"/>
      <c r="AD130" s="45"/>
      <c r="AE130" s="22">
        <f t="shared" ref="AE130:AE135" si="60">IF(OR(VALUE($AJ130)=0,VALUE($AK130)=0), "0",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)</f>
        <v>2</v>
      </c>
      <c r="AF130" s="23" t="s">
        <v>5</v>
      </c>
      <c r="AG130" s="24">
        <f t="shared" ref="AG130:AG135" si="61">IF(OR(VALUE($AJ130)=0,VALUE($AK130)=0), "0",IF(AND(LEN(Z130)&gt;0,MID(Z130,1,1)="-"),"1","0")+IF(AND(LEN(AA130)&gt;0,MID(AA130,1,1)="-"),"1","0")+IF(AND(LEN(AB130)&gt;0,MID(AB130,1,1)="-"),"1","0")+IF(AND(LEN(AC130)&gt;0,MID(AC130,1,1)="-"),"1","0")+IF(AND(LEN(AD130)&gt;0,MID(AD130,1,1)="-"),"1","0"))</f>
        <v>0</v>
      </c>
      <c r="AJ130" s="102">
        <f>IF(ISBLANK(U130), A130,0)</f>
        <v>55</v>
      </c>
      <c r="AK130" s="102">
        <f>IF(ISBLANK(U136), A136,0)</f>
        <v>331</v>
      </c>
      <c r="AP130" s="106">
        <f>IF(OR(VALUE($AJ130)=0,VALUE($AK130)=0), "0",IF(LEN(Z130)&gt;0,IF(MID(Z130,1,1)&lt;&gt;"-",IF(MOD(ABS(Z130),100)&gt;9,MOD(ABS(Z130),100)+2,11),MOD(ABS(Z130),100)),0)+IF(LEN(AA130)&gt;0,IF(MID(AA130,1,1)&lt;&gt;"-",IF(MOD(ABS(AA130),100)&gt;9,MOD(ABS(AA130),100)+2,11),MOD(ABS(AA130),100)),0)+IF(LEN(AB130)&gt;0,IF(MID(AB130,1,1)&lt;&gt;"-",IF(MOD(ABS(AB130),100)&gt;9,MOD(ABS(AB130),100)+2,11),MOD(ABS(AB130),100)),0)+IF(LEN(AC130)&gt;0,IF(MID(AC130,1,1)&lt;&gt;"-",IF(MOD(ABS(AC130),100)&gt;9,MOD(ABS(AC130),100)+2,11),MOD(ABS(AC130),100)),0)+IF(LEN(AD130)&gt;0,IF(MID(AD130,1,1)&lt;&gt;"-",IF(MOD(ABS(AD130),100)&gt;9,MOD(ABS(AD130),100)+2,11),MOD(ABS(AD130),100)),0))</f>
        <v>23</v>
      </c>
      <c r="AQ130" s="106">
        <f>IF(OR(VALUE($AJ130)=0,VALUE($AK130)=0), "0",IF(LEN(Z130)&gt;0,IF(MID(Z130,1,1)&lt;&gt;"-",MOD(Z130,100),IF(MOD(ABS(Z130),100)&gt;9,MOD(ABS(Z130),100)+2,11)),0)+IF(LEN(AA130)&gt;0,IF(MID(AA130,1,1)&lt;&gt;"-",MOD(AA130,100),IF(MOD(ABS(AA130),100)&gt;9,MOD(ABS(AA130),100)+2,11)),0)+IF(LEN(AB130)&gt;0,IF(MID(AB130,1,1)&lt;&gt;"-",MOD(AB130,100),IF(MOD(ABS(AB130),100)&gt;9,MOD(ABS(AB130),100)+2,11)),0)+IF(LEN(AC130)&gt;0,IF(MID(AC130,1,1)&lt;&gt;"-",MOD(AC130,100),IF(MOD(ABS(AC130),100)&gt;9,MOD(ABS(AC130),100)+2,11)),0)+IF(LEN(AD130)&gt;0,IF(MID(AD130,1,1)&lt;&gt;"-",MOD(AD130,100),IF(MOD(ABS(AD130),100)&gt;9,MOD(ABS(AD130),100)+2,11)),0))</f>
        <v>15</v>
      </c>
      <c r="AR130">
        <f>AP130-AQ130</f>
        <v>8</v>
      </c>
      <c r="AS130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26</v>
      </c>
      <c r="AT130" t="str">
        <f>IF($A130&gt;0,IF(VLOOKUP($A130,seznam!$A$2:$C$398,2)&gt;0,VLOOKUP($A130,seznam!$A$2:$C$398,2),"------"),"------")</f>
        <v>Bednář Miroslav</v>
      </c>
    </row>
    <row r="131" spans="1:46" x14ac:dyDescent="0.2">
      <c r="A131" s="218"/>
      <c r="B131" s="213"/>
      <c r="C131" s="85" t="str">
        <f>IF(A130&gt;0,IF(VLOOKUP(A130,seznam!$A$2:$C$398,2)&gt;0,VLOOKUP(A130,seznam!$A$2:$C$398,2),"------"),"------")</f>
        <v>Bednář Miroslav</v>
      </c>
      <c r="D131" s="201"/>
      <c r="E131" s="201"/>
      <c r="F131" s="202"/>
      <c r="G131" s="203"/>
      <c r="H131" s="204"/>
      <c r="I131" s="205"/>
      <c r="J131" s="203"/>
      <c r="K131" s="204"/>
      <c r="L131" s="205"/>
      <c r="M131" s="203"/>
      <c r="N131" s="204"/>
      <c r="O131" s="210"/>
      <c r="P131" s="207"/>
      <c r="Q131" s="204"/>
      <c r="R131" s="205"/>
      <c r="S131" s="197"/>
      <c r="T131" s="198"/>
      <c r="U131" s="172"/>
      <c r="V131" s="7">
        <v>2</v>
      </c>
      <c r="W131" s="11" t="str">
        <f>C133</f>
        <v xml:space="preserve">Ostrý Jan </v>
      </c>
      <c r="X131" s="17" t="s">
        <v>8</v>
      </c>
      <c r="Y131" s="14" t="str">
        <f>C135</f>
        <v>Kovář Jiří ml.</v>
      </c>
      <c r="Z131" s="42" t="s">
        <v>469</v>
      </c>
      <c r="AA131" s="39" t="s">
        <v>65</v>
      </c>
      <c r="AB131" s="39"/>
      <c r="AC131" s="39"/>
      <c r="AD131" s="46"/>
      <c r="AE131" s="25">
        <f t="shared" si="60"/>
        <v>0</v>
      </c>
      <c r="AF131" s="26" t="s">
        <v>5</v>
      </c>
      <c r="AG131" s="27">
        <f t="shared" si="61"/>
        <v>2</v>
      </c>
      <c r="AJ131" s="102">
        <f>IF(ISBLANK(U132), A132,0)</f>
        <v>146</v>
      </c>
      <c r="AK131" s="102">
        <f>IF(ISBLANK(U134), A134,0)</f>
        <v>115</v>
      </c>
      <c r="AP131" s="106">
        <f>IF(OR(VALUE($AJ131)=0,VALUE($AK131)=0), "0",IF(LEN(Z131)&gt;0,IF(MID(Z131,1,1)&lt;&gt;"-",IF(MOD(ABS(Z131),100)&gt;9,MOD(ABS(Z131),100)+2,11),MOD(ABS(Z131),100)),0)+IF(LEN(AA131)&gt;0,IF(MID(AA131,1,1)&lt;&gt;"-",IF(MOD(ABS(AA131),100)&gt;9,MOD(ABS(AA131),100)+2,11),MOD(ABS(AA131),100)),0)+IF(LEN(AB131)&gt;0,IF(MID(AB131,1,1)&lt;&gt;"-",IF(MOD(ABS(AB131),100)&gt;9,MOD(ABS(AB131),100)+2,11),MOD(ABS(AB131),100)),0)+IF(LEN(AC131)&gt;0,IF(MID(AC131,1,1)&lt;&gt;"-",IF(MOD(ABS(AC131),100)&gt;9,MOD(ABS(AC131),100)+2,11),MOD(ABS(AC131),100)),0)+IF(LEN(AD131)&gt;0,IF(MID(AD131,1,1)&lt;&gt;"-",IF(MOD(ABS(AD131),100)&gt;9,MOD(ABS(AD131),100)+2,11),MOD(ABS(AD131),100)),0))</f>
        <v>10</v>
      </c>
      <c r="AQ131" s="106">
        <f>IF(OR(VALUE($AJ131)=0,VALUE($AK131)=0), "0",IF(LEN(Z131)&gt;0,IF(MID(Z131,1,1)&lt;&gt;"-",MOD(Z131,100),IF(MOD(ABS(Z131),100)&gt;9,MOD(ABS(Z131),100)+2,11)),0)+IF(LEN(AA131)&gt;0,IF(MID(AA131,1,1)&lt;&gt;"-",MOD(AA131,100),IF(MOD(ABS(AA131),100)&gt;9,MOD(ABS(AA131),100)+2,11)),0)+IF(LEN(AB131)&gt;0,IF(MID(AB131,1,1)&lt;&gt;"-",MOD(AB131,100),IF(MOD(ABS(AB131),100)&gt;9,MOD(ABS(AB131),100)+2,11)),0)+IF(LEN(AC131)&gt;0,IF(MID(AC131,1,1)&lt;&gt;"-",MOD(AC131,100),IF(MOD(ABS(AC131),100)&gt;9,MOD(ABS(AC131),100)+2,11)),0)+IF(LEN(AD131)&gt;0,IF(MID(AD131,1,1)&lt;&gt;"-",MOD(AD131,100),IF(MOD(ABS(AD131),100)&gt;9,MOD(ABS(AD131),100)+2,11)),0))</f>
        <v>22</v>
      </c>
      <c r="AR131">
        <f t="shared" ref="AR131:AR135" si="62">AP131-AQ131</f>
        <v>-12</v>
      </c>
    </row>
    <row r="132" spans="1:46" x14ac:dyDescent="0.2">
      <c r="A132" s="218">
        <v>146</v>
      </c>
      <c r="B132" s="212">
        <v>2</v>
      </c>
      <c r="C132" s="38" t="str">
        <f>IF(A132&gt;0,IF(VLOOKUP(A132,seznam!$A$2:$C$398,3)&gt;0,VLOOKUP(A132,seznam!$A$2:$C$398,3),"------"),"------")</f>
        <v>Spartak Adamov</v>
      </c>
      <c r="D132" s="182">
        <f>I130</f>
        <v>0</v>
      </c>
      <c r="E132" s="182" t="str">
        <f>H130</f>
        <v>:</v>
      </c>
      <c r="F132" s="186">
        <f>G130</f>
        <v>2</v>
      </c>
      <c r="G132" s="174"/>
      <c r="H132" s="175"/>
      <c r="I132" s="199"/>
      <c r="J132" s="192">
        <f>AE131</f>
        <v>0</v>
      </c>
      <c r="K132" s="182" t="str">
        <f>AF131</f>
        <v>:</v>
      </c>
      <c r="L132" s="186">
        <f>AG131</f>
        <v>2</v>
      </c>
      <c r="M132" s="192">
        <f>AE134</f>
        <v>1</v>
      </c>
      <c r="N132" s="182" t="str">
        <f>AF134</f>
        <v>:</v>
      </c>
      <c r="O132" s="214">
        <f>AG134</f>
        <v>2</v>
      </c>
      <c r="P132" s="180">
        <f>D132+J132+M132</f>
        <v>1</v>
      </c>
      <c r="Q132" s="182" t="s">
        <v>5</v>
      </c>
      <c r="R132" s="186">
        <f>F132+L132+O132</f>
        <v>6</v>
      </c>
      <c r="S132" s="188">
        <f>IF(D132&gt;F132,2,IF(AND(D132&lt;F132,E132=":"),1,0))+IF(J132&gt;L132,2,IF(AND(J132&lt;L132,K132=":"),1,0))+IF(M132&gt;O132,2,IF(AND(M132&lt;O132,N132=":"),1,0))</f>
        <v>3</v>
      </c>
      <c r="T132" s="190">
        <v>4</v>
      </c>
      <c r="U132" s="172"/>
      <c r="V132" s="7">
        <v>3</v>
      </c>
      <c r="W132" s="11" t="str">
        <f>C137</f>
        <v>Veselý Jakub</v>
      </c>
      <c r="X132" s="18" t="s">
        <v>8</v>
      </c>
      <c r="Y132" s="14" t="str">
        <f>C135</f>
        <v>Kovář Jiří ml.</v>
      </c>
      <c r="Z132" s="42" t="s">
        <v>466</v>
      </c>
      <c r="AA132" s="39" t="s">
        <v>470</v>
      </c>
      <c r="AB132" s="39"/>
      <c r="AC132" s="39"/>
      <c r="AD132" s="46"/>
      <c r="AE132" s="25">
        <f t="shared" si="60"/>
        <v>0</v>
      </c>
      <c r="AF132" s="26" t="s">
        <v>5</v>
      </c>
      <c r="AG132" s="27">
        <f t="shared" si="61"/>
        <v>2</v>
      </c>
      <c r="AJ132" s="102">
        <f>IF(ISBLANK(U136), A136,0)</f>
        <v>331</v>
      </c>
      <c r="AK132" s="102">
        <f>IF(ISBLANK(U134), A134,0)</f>
        <v>115</v>
      </c>
      <c r="AP132" s="106">
        <f>IF(OR(VALUE($AJ132)=0,VALUE($AK132)=0), "0",IF(LEN(Z132)&gt;0,IF(MID(Z132,1,1)&lt;&gt;"-",IF(MOD(ABS(Z132),100)&gt;9,MOD(ABS(Z132),100)+2,11),MOD(ABS(Z132),100)),0)+IF(LEN(AA132)&gt;0,IF(MID(AA132,1,1)&lt;&gt;"-",IF(MOD(ABS(AA132),100)&gt;9,MOD(ABS(AA132),100)+2,11),MOD(ABS(AA132),100)),0)+IF(LEN(AB132)&gt;0,IF(MID(AB132,1,1)&lt;&gt;"-",IF(MOD(ABS(AB132),100)&gt;9,MOD(ABS(AB132),100)+2,11),MOD(ABS(AB132),100)),0)+IF(LEN(AC132)&gt;0,IF(MID(AC132,1,1)&lt;&gt;"-",IF(MOD(ABS(AC132),100)&gt;9,MOD(ABS(AC132),100)+2,11),MOD(ABS(AC132),100)),0)+IF(LEN(AD132)&gt;0,IF(MID(AD132,1,1)&lt;&gt;"-",IF(MOD(ABS(AD132),100)&gt;9,MOD(ABS(AD132),100)+2,11),MOD(ABS(AD132),100)),0))</f>
        <v>10</v>
      </c>
      <c r="AQ132" s="106">
        <f t="shared" ref="AQ132:AQ135" si="63">IF(OR(VALUE($AJ132)=0,VALUE($AK132)=0), "0",IF(LEN(Z132)&gt;0,IF(MID(Z132,1,1)&lt;&gt;"-",MOD(Z132,100),IF(MOD(ABS(Z132),100)&gt;9,MOD(ABS(Z132),100)+2,11)),0)+IF(LEN(AA132)&gt;0,IF(MID(AA132,1,1)&lt;&gt;"-",MOD(AA132,100),IF(MOD(ABS(AA132),100)&gt;9,MOD(ABS(AA132),100)+2,11)),0)+IF(LEN(AB132)&gt;0,IF(MID(AB132,1,1)&lt;&gt;"-",MOD(AB132,100),IF(MOD(ABS(AB132),100)&gt;9,MOD(ABS(AB132),100)+2,11)),0)+IF(LEN(AC132)&gt;0,IF(MID(AC132,1,1)&lt;&gt;"-",MOD(AC132,100),IF(MOD(ABS(AC132),100)&gt;9,MOD(ABS(AC132),100)+2,11)),0)+IF(LEN(AD132)&gt;0,IF(MID(AD132,1,1)&lt;&gt;"-",MOD(AD132,100),IF(MOD(ABS(AD132),100)&gt;9,MOD(ABS(AD132),100)+2,11)),0))</f>
        <v>22</v>
      </c>
      <c r="AR132">
        <f t="shared" si="62"/>
        <v>-12</v>
      </c>
      <c r="AS132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-25</v>
      </c>
      <c r="AT132" t="str">
        <f>IF($A132&gt;0,IF(VLOOKUP($A132,seznam!$A$2:$C$398,2)&gt;0,VLOOKUP($A132,seznam!$A$2:$C$398,2),"------"),"------")</f>
        <v xml:space="preserve">Ostrý Jan </v>
      </c>
    </row>
    <row r="133" spans="1:46" x14ac:dyDescent="0.2">
      <c r="A133" s="218"/>
      <c r="B133" s="213"/>
      <c r="C133" s="35" t="str">
        <f>IF(A132&gt;0,IF(VLOOKUP(A132,seznam!$A$2:$C$398,2)&gt;0,VLOOKUP(A132,seznam!$A$2:$C$398,2),"------"),"------")</f>
        <v xml:space="preserve">Ostrý Jan </v>
      </c>
      <c r="D133" s="204"/>
      <c r="E133" s="204"/>
      <c r="F133" s="205"/>
      <c r="G133" s="200"/>
      <c r="H133" s="201"/>
      <c r="I133" s="202"/>
      <c r="J133" s="203"/>
      <c r="K133" s="204"/>
      <c r="L133" s="205"/>
      <c r="M133" s="203"/>
      <c r="N133" s="204"/>
      <c r="O133" s="210"/>
      <c r="P133" s="194"/>
      <c r="Q133" s="195"/>
      <c r="R133" s="196"/>
      <c r="S133" s="197"/>
      <c r="T133" s="198"/>
      <c r="U133" s="172"/>
      <c r="V133" s="7">
        <v>4</v>
      </c>
      <c r="W133" s="11" t="str">
        <f>C131</f>
        <v>Bednář Miroslav</v>
      </c>
      <c r="X133" s="17" t="s">
        <v>8</v>
      </c>
      <c r="Y133" s="14" t="str">
        <f>C133</f>
        <v xml:space="preserve">Ostrý Jan </v>
      </c>
      <c r="Z133" s="42" t="s">
        <v>464</v>
      </c>
      <c r="AA133" s="39" t="s">
        <v>456</v>
      </c>
      <c r="AB133" s="39"/>
      <c r="AC133" s="39"/>
      <c r="AD133" s="46"/>
      <c r="AE133" s="25">
        <f t="shared" si="60"/>
        <v>2</v>
      </c>
      <c r="AF133" s="26" t="s">
        <v>5</v>
      </c>
      <c r="AG133" s="27">
        <f t="shared" si="61"/>
        <v>0</v>
      </c>
      <c r="AJ133" s="102">
        <f>IF(ISBLANK(U130), A130,0)</f>
        <v>55</v>
      </c>
      <c r="AK133" s="102">
        <f>IF(ISBLANK(U132), A132,0)</f>
        <v>146</v>
      </c>
      <c r="AP133" s="106">
        <f t="shared" ref="AP133:AP135" si="64">IF(OR(VALUE($AJ133)=0,VALUE($AK133)=0), "0",IF(LEN(Z133)&gt;0,IF(MID(Z133,1,1)&lt;&gt;"-",IF(MOD(ABS(Z133),100)&gt;9,MOD(ABS(Z133),100)+2,11),MOD(ABS(Z133),100)),0)+IF(LEN(AA133)&gt;0,IF(MID(AA133,1,1)&lt;&gt;"-",IF(MOD(ABS(AA133),100)&gt;9,MOD(ABS(AA133),100)+2,11),MOD(ABS(AA133),100)),0)+IF(LEN(AB133)&gt;0,IF(MID(AB133,1,1)&lt;&gt;"-",IF(MOD(ABS(AB133),100)&gt;9,MOD(ABS(AB133),100)+2,11),MOD(ABS(AB133),100)),0)+IF(LEN(AC133)&gt;0,IF(MID(AC133,1,1)&lt;&gt;"-",IF(MOD(ABS(AC133),100)&gt;9,MOD(ABS(AC133),100)+2,11),MOD(ABS(AC133),100)),0)+IF(LEN(AD133)&gt;0,IF(MID(AD133,1,1)&lt;&gt;"-",IF(MOD(ABS(AD133),100)&gt;9,MOD(ABS(AD133),100)+2,11),MOD(ABS(AD133),100)),0))</f>
        <v>22</v>
      </c>
      <c r="AQ133" s="106">
        <f t="shared" si="63"/>
        <v>8</v>
      </c>
      <c r="AR133">
        <f t="shared" si="62"/>
        <v>14</v>
      </c>
    </row>
    <row r="134" spans="1:46" x14ac:dyDescent="0.2">
      <c r="A134" s="218">
        <v>115</v>
      </c>
      <c r="B134" s="212">
        <v>3</v>
      </c>
      <c r="C134" s="38" t="str">
        <f>IF(A134&gt;0,IF(VLOOKUP(A134,seznam!$A$2:$C$398,3)&gt;0,VLOOKUP(A134,seznam!$A$2:$C$398,3),"------"),"------")</f>
        <v>TJ Sokol Bořitov</v>
      </c>
      <c r="D134" s="182">
        <f>L130</f>
        <v>1</v>
      </c>
      <c r="E134" s="182" t="str">
        <f>K130</f>
        <v>:</v>
      </c>
      <c r="F134" s="186">
        <f>J130</f>
        <v>2</v>
      </c>
      <c r="G134" s="192">
        <f>L132</f>
        <v>2</v>
      </c>
      <c r="H134" s="182" t="str">
        <f>K132</f>
        <v>:</v>
      </c>
      <c r="I134" s="186">
        <f>J132</f>
        <v>0</v>
      </c>
      <c r="J134" s="174"/>
      <c r="K134" s="175"/>
      <c r="L134" s="199"/>
      <c r="M134" s="192">
        <f>AG132</f>
        <v>2</v>
      </c>
      <c r="N134" s="182" t="str">
        <f>AF132</f>
        <v>:</v>
      </c>
      <c r="O134" s="214">
        <f>AE132</f>
        <v>0</v>
      </c>
      <c r="P134" s="180">
        <f>D134+G134+M134</f>
        <v>5</v>
      </c>
      <c r="Q134" s="182" t="s">
        <v>5</v>
      </c>
      <c r="R134" s="186">
        <f>F134+I134+O134</f>
        <v>2</v>
      </c>
      <c r="S134" s="188">
        <f>IF(D134&gt;F134,2,IF(AND(D134&lt;F134,E134=":"),1,0))+IF(G134&gt;I134,2,IF(AND(G134&lt;I134,H134=":"),1,0))+IF(M134&gt;O134,2,IF(AND(M134&lt;O134,N134=":"),1,0))</f>
        <v>5</v>
      </c>
      <c r="T134" s="190">
        <v>2</v>
      </c>
      <c r="U134" s="172"/>
      <c r="V134" s="7">
        <v>5</v>
      </c>
      <c r="W134" s="11" t="str">
        <f>C133</f>
        <v xml:space="preserve">Ostrý Jan </v>
      </c>
      <c r="X134" s="17" t="s">
        <v>8</v>
      </c>
      <c r="Y134" s="14" t="str">
        <f>C137</f>
        <v>Veselý Jakub</v>
      </c>
      <c r="Z134" s="42" t="s">
        <v>458</v>
      </c>
      <c r="AA134" s="39" t="s">
        <v>471</v>
      </c>
      <c r="AB134" s="39" t="s">
        <v>471</v>
      </c>
      <c r="AC134" s="39"/>
      <c r="AD134" s="46"/>
      <c r="AE134" s="25">
        <f t="shared" si="60"/>
        <v>1</v>
      </c>
      <c r="AF134" s="26" t="s">
        <v>5</v>
      </c>
      <c r="AG134" s="27">
        <f t="shared" si="61"/>
        <v>2</v>
      </c>
      <c r="AJ134" s="102">
        <f>IF(ISBLANK(U132), A132,0)</f>
        <v>146</v>
      </c>
      <c r="AK134" s="102">
        <f>IF(ISBLANK(U136), A136,0)</f>
        <v>331</v>
      </c>
      <c r="AP134" s="106">
        <f>IF(OR(VALUE($AJ134)=0,VALUE($AK134)=0), "0",IF(LEN(Z134)&gt;0,IF(MID(Z134,1,1)&lt;&gt;"-",IF(MOD(ABS(Z134),100)&gt;9,MOD(ABS(Z134),100)+2,11),MOD(ABS(Z134),100)),0)+IF(LEN(AA134)&gt;0,IF(MID(AA134,1,1)&lt;&gt;"-",IF(MOD(ABS(AA134),100)&gt;9,MOD(ABS(AA134),100)+2,11),MOD(ABS(AA134),100)),0)+IF(LEN(AB134)&gt;0,IF(MID(AB134,1,1)&lt;&gt;"-",IF(MOD(ABS(AB134),100)&gt;9,MOD(ABS(AB134),100)+2,11),MOD(ABS(AB134),100)),0)+IF(LEN(AC134)&gt;0,IF(MID(AC134,1,1)&lt;&gt;"-",IF(MOD(ABS(AC134),100)&gt;9,MOD(ABS(AC134),100)+2,11),MOD(ABS(AC134),100)),0)+IF(LEN(AD134)&gt;0,IF(MID(AD134,1,1)&lt;&gt;"-",IF(MOD(ABS(AD134),100)&gt;9,MOD(ABS(AD134),100)+2,11),MOD(ABS(AD134),100)),0))</f>
        <v>29</v>
      </c>
      <c r="AQ134" s="106">
        <f>IF(OR(VALUE($AJ134)=0,VALUE($AK134)=0), "0",IF(LEN(Z134)&gt;0,IF(MID(Z134,1,1)&lt;&gt;"-",MOD(Z134,100),IF(MOD(ABS(Z134),100)&gt;9,MOD(ABS(Z134),100)+2,11)),0)+IF(LEN(AA134)&gt;0,IF(MID(AA134,1,1)&lt;&gt;"-",MOD(AA134,100),IF(MOD(ABS(AA134),100)&gt;9,MOD(ABS(AA134),100)+2,11)),0)+IF(LEN(AB134)&gt;0,IF(MID(AB134,1,1)&lt;&gt;"-",MOD(AB134,100),IF(MOD(ABS(AB134),100)&gt;9,MOD(ABS(AB134),100)+2,11)),0)+IF(LEN(AC134)&gt;0,IF(MID(AC134,1,1)&lt;&gt;"-",MOD(AC134,100),IF(MOD(ABS(AC134),100)&gt;9,MOD(ABS(AC134),100)+2,11)),0)+IF(LEN(AD134)&gt;0,IF(MID(AD134,1,1)&lt;&gt;"-",MOD(AD134,100),IF(MOD(ABS(AD134),100)&gt;9,MOD(ABS(AD134),100)+2,11)),0))</f>
        <v>28</v>
      </c>
      <c r="AR134">
        <f t="shared" si="62"/>
        <v>1</v>
      </c>
      <c r="AS134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20</v>
      </c>
      <c r="AT134" t="str">
        <f>IF($A134&gt;0,IF(VLOOKUP($A134,seznam!$A$2:$C$398,2)&gt;0,VLOOKUP($A134,seznam!$A$2:$C$398,2),"------"),"------")</f>
        <v>Kovář Jiří ml.</v>
      </c>
    </row>
    <row r="135" spans="1:46" ht="13.5" thickBot="1" x14ac:dyDescent="0.25">
      <c r="A135" s="218"/>
      <c r="B135" s="213"/>
      <c r="C135" s="35" t="str">
        <f>IF(A134&gt;0,IF(VLOOKUP(A134,seznam!$A$2:$C$398,2)&gt;0,VLOOKUP(A134,seznam!$A$2:$C$398,2),"------"),"------")</f>
        <v>Kovář Jiří ml.</v>
      </c>
      <c r="D135" s="204"/>
      <c r="E135" s="204"/>
      <c r="F135" s="205"/>
      <c r="G135" s="203"/>
      <c r="H135" s="204"/>
      <c r="I135" s="205"/>
      <c r="J135" s="200"/>
      <c r="K135" s="201"/>
      <c r="L135" s="202"/>
      <c r="M135" s="203"/>
      <c r="N135" s="204"/>
      <c r="O135" s="210"/>
      <c r="P135" s="207"/>
      <c r="Q135" s="204"/>
      <c r="R135" s="205"/>
      <c r="S135" s="197"/>
      <c r="T135" s="198"/>
      <c r="U135" s="172"/>
      <c r="V135" s="8">
        <v>6</v>
      </c>
      <c r="W135" s="12" t="str">
        <f>C135</f>
        <v>Kovář Jiří ml.</v>
      </c>
      <c r="X135" s="19" t="s">
        <v>8</v>
      </c>
      <c r="Y135" s="15" t="str">
        <f>C131</f>
        <v>Bednář Miroslav</v>
      </c>
      <c r="Z135" s="43" t="s">
        <v>468</v>
      </c>
      <c r="AA135" s="44" t="s">
        <v>461</v>
      </c>
      <c r="AB135" s="44" t="s">
        <v>473</v>
      </c>
      <c r="AC135" s="44"/>
      <c r="AD135" s="47"/>
      <c r="AE135" s="28">
        <f t="shared" si="60"/>
        <v>1</v>
      </c>
      <c r="AF135" s="29" t="s">
        <v>5</v>
      </c>
      <c r="AG135" s="30">
        <f t="shared" si="61"/>
        <v>2</v>
      </c>
      <c r="AJ135" s="102">
        <f>IF(ISBLANK(U134), A134,0)</f>
        <v>115</v>
      </c>
      <c r="AK135" s="102">
        <f>IF(ISBLANK(U130), A130,0)</f>
        <v>55</v>
      </c>
      <c r="AP135" s="106">
        <f t="shared" si="64"/>
        <v>28</v>
      </c>
      <c r="AQ135" s="106">
        <f t="shared" si="63"/>
        <v>32</v>
      </c>
      <c r="AR135">
        <f t="shared" si="62"/>
        <v>-4</v>
      </c>
    </row>
    <row r="136" spans="1:46" x14ac:dyDescent="0.2">
      <c r="A136" s="218">
        <v>331</v>
      </c>
      <c r="B136" s="212">
        <v>4</v>
      </c>
      <c r="C136" s="38" t="str">
        <f>IF(A136&gt;0,IF(VLOOKUP(A136,seznam!$A$2:$C$398,3)&gt;0,VLOOKUP(A136,seznam!$A$2:$C$398,3),"------"),"------")</f>
        <v>Jestřábi Svitávka</v>
      </c>
      <c r="D136" s="182">
        <f>O130</f>
        <v>0</v>
      </c>
      <c r="E136" s="182" t="str">
        <f>N130</f>
        <v>:</v>
      </c>
      <c r="F136" s="186">
        <f>M130</f>
        <v>2</v>
      </c>
      <c r="G136" s="192">
        <f>O132</f>
        <v>2</v>
      </c>
      <c r="H136" s="182" t="str">
        <f>N132</f>
        <v>:</v>
      </c>
      <c r="I136" s="186">
        <f>M132</f>
        <v>1</v>
      </c>
      <c r="J136" s="192">
        <f>O134</f>
        <v>0</v>
      </c>
      <c r="K136" s="182" t="str">
        <f>N134</f>
        <v>:</v>
      </c>
      <c r="L136" s="186">
        <f>M134</f>
        <v>2</v>
      </c>
      <c r="M136" s="174"/>
      <c r="N136" s="175"/>
      <c r="O136" s="176"/>
      <c r="P136" s="180">
        <f>D136+G136+J136</f>
        <v>2</v>
      </c>
      <c r="Q136" s="182" t="s">
        <v>5</v>
      </c>
      <c r="R136" s="186">
        <f>F136+I136+L136</f>
        <v>5</v>
      </c>
      <c r="S136" s="188">
        <f>IF(D136&gt;F136,2,IF(AND(D136&lt;F136,E136=":"),1,0))+IF(G136&gt;I136,2,IF(AND(G136&lt;I136,H136=":"),1,0))+IF(J136&gt;L136,2,IF(AND(J136&lt;L136,K136=":"),1,0))</f>
        <v>4</v>
      </c>
      <c r="T136" s="190">
        <v>3</v>
      </c>
      <c r="U136" s="173"/>
      <c r="AS136">
        <f ca="1">IF($AJ130=INDIRECT(ADDRESS(ROW(),1)),$AR130,0)+IF($AJ131=INDIRECT(ADDRESS(ROW(),1)),$AR131,0)+IF($AJ132=INDIRECT(ADDRESS(ROW(),1)),$AR132,0)+IF($AJ133=INDIRECT(ADDRESS(ROW(),1)),$AR133,0)+IF($AJ134=INDIRECT(ADDRESS(ROW(),1)),$AR134,0)+IF($AJ135=INDIRECT(ADDRESS(ROW(),1)),$AR135,0)+IF($AK130=INDIRECT(ADDRESS(ROW(),1)),-$AR130,0)+IF($AK131=INDIRECT(ADDRESS(ROW(),1)),-$AR131,0)+IF($AK132=INDIRECT(ADDRESS(ROW(),1)),-$AR132,0)+IF($AK133=INDIRECT(ADDRESS(ROW(),1)),-$AR133,0)+IF($AK134=INDIRECT(ADDRESS(ROW(),1)),-$AR134,0)+IF($AK135=INDIRECT(ADDRESS(ROW(),1)),-$AR135,0)</f>
        <v>-21</v>
      </c>
      <c r="AT136" t="str">
        <f>IF($A136&gt;0,IF(VLOOKUP($A136,seznam!$A$2:$C$398,2)&gt;0,VLOOKUP($A136,seznam!$A$2:$C$398,2),"------"),"------")</f>
        <v>Veselý Jakub</v>
      </c>
    </row>
    <row r="137" spans="1:46" ht="13.5" thickBot="1" x14ac:dyDescent="0.25">
      <c r="A137" s="219"/>
      <c r="B137" s="220"/>
      <c r="C137" s="36" t="str">
        <f>IF(A136&gt;0,IF(VLOOKUP(A136,seznam!$A$2:$C$398,2)&gt;0,VLOOKUP(A136,seznam!$A$2:$C$398,2),"------"),"------")</f>
        <v>Veselý Jakub</v>
      </c>
      <c r="D137" s="183"/>
      <c r="E137" s="183"/>
      <c r="F137" s="187"/>
      <c r="G137" s="193"/>
      <c r="H137" s="183"/>
      <c r="I137" s="187"/>
      <c r="J137" s="193"/>
      <c r="K137" s="183"/>
      <c r="L137" s="187"/>
      <c r="M137" s="177"/>
      <c r="N137" s="178"/>
      <c r="O137" s="179"/>
      <c r="P137" s="181"/>
      <c r="Q137" s="183"/>
      <c r="R137" s="187"/>
      <c r="S137" s="189"/>
      <c r="T137" s="191"/>
      <c r="U137" s="173"/>
    </row>
    <row r="138" spans="1:46" ht="13.5" thickBot="1" x14ac:dyDescent="0.25"/>
    <row r="139" spans="1:46" ht="13.5" thickBot="1" x14ac:dyDescent="0.25">
      <c r="A139" s="86"/>
      <c r="B139" s="163" t="s">
        <v>25</v>
      </c>
      <c r="C139" s="164"/>
      <c r="D139" s="165">
        <v>1</v>
      </c>
      <c r="E139" s="166"/>
      <c r="F139" s="167"/>
      <c r="G139" s="168">
        <v>2</v>
      </c>
      <c r="H139" s="166"/>
      <c r="I139" s="167"/>
      <c r="J139" s="168">
        <v>3</v>
      </c>
      <c r="K139" s="166"/>
      <c r="L139" s="167"/>
      <c r="M139" s="168">
        <v>4</v>
      </c>
      <c r="N139" s="166"/>
      <c r="O139" s="169"/>
      <c r="P139" s="165" t="s">
        <v>2</v>
      </c>
      <c r="Q139" s="170"/>
      <c r="R139" s="171"/>
      <c r="S139" s="5" t="s">
        <v>3</v>
      </c>
      <c r="T139" s="4" t="s">
        <v>4</v>
      </c>
    </row>
    <row r="140" spans="1:46" x14ac:dyDescent="0.2">
      <c r="A140" s="224">
        <v>60</v>
      </c>
      <c r="B140" s="225">
        <v>1</v>
      </c>
      <c r="C140" s="37" t="str">
        <f>IF(A140&gt;0,IF(VLOOKUP(A140,seznam!$A$2:$C$398,3)&gt;0,VLOOKUP(A140,seznam!$A$2:$C$398,3),"------"),"------")</f>
        <v>Pinec Veselice</v>
      </c>
      <c r="D140" s="226"/>
      <c r="E140" s="227"/>
      <c r="F140" s="228"/>
      <c r="G140" s="221">
        <f>AE143</f>
        <v>2</v>
      </c>
      <c r="H140" s="222" t="str">
        <f>AF143</f>
        <v>:</v>
      </c>
      <c r="I140" s="223">
        <f>AG143</f>
        <v>0</v>
      </c>
      <c r="J140" s="221">
        <f>AG145</f>
        <v>2</v>
      </c>
      <c r="K140" s="222" t="str">
        <f>AF145</f>
        <v>:</v>
      </c>
      <c r="L140" s="223">
        <f>AE145</f>
        <v>1</v>
      </c>
      <c r="M140" s="221">
        <f>AE140</f>
        <v>2</v>
      </c>
      <c r="N140" s="222" t="str">
        <f>AF140</f>
        <v>:</v>
      </c>
      <c r="O140" s="209">
        <f>AG140</f>
        <v>0</v>
      </c>
      <c r="P140" s="206">
        <f>G140+J140+M140</f>
        <v>6</v>
      </c>
      <c r="Q140" s="222" t="s">
        <v>5</v>
      </c>
      <c r="R140" s="223">
        <f>I140+L140+O140</f>
        <v>1</v>
      </c>
      <c r="S140" s="208">
        <f>IF(G140&gt;I140,2,IF(AND(G140&lt;I140,H140=":"),1,0))+IF(J140&gt;L140,2,IF(AND(J140&lt;L140,K140=":"),1,0))+IF(M140&gt;O140,2,IF(AND(M140&lt;O140,N140=":"),1,0))</f>
        <v>6</v>
      </c>
      <c r="T140" s="211">
        <v>1</v>
      </c>
      <c r="U140" s="172"/>
      <c r="V140" s="6">
        <v>1</v>
      </c>
      <c r="W140" s="10" t="str">
        <f>C141</f>
        <v>Skoták Jiří</v>
      </c>
      <c r="X140" s="16" t="s">
        <v>8</v>
      </c>
      <c r="Y140" s="13" t="str">
        <f>C147</f>
        <v>Kočvara Martin</v>
      </c>
      <c r="Z140" s="40" t="s">
        <v>458</v>
      </c>
      <c r="AA140" s="41" t="s">
        <v>459</v>
      </c>
      <c r="AB140" s="41"/>
      <c r="AC140" s="41"/>
      <c r="AD140" s="45"/>
      <c r="AE140" s="22">
        <f t="shared" ref="AE140:AE145" si="65">IF(OR(VALUE($AJ140)=0,VALUE($AK140)=0), "0",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)</f>
        <v>2</v>
      </c>
      <c r="AF140" s="23" t="s">
        <v>5</v>
      </c>
      <c r="AG140" s="24">
        <f t="shared" ref="AG140:AG145" si="66">IF(OR(VALUE($AJ140)=0,VALUE($AK140)=0), "0",IF(AND(LEN(Z140)&gt;0,MID(Z140,1,1)="-"),"1","0")+IF(AND(LEN(AA140)&gt;0,MID(AA140,1,1)="-"),"1","0")+IF(AND(LEN(AB140)&gt;0,MID(AB140,1,1)="-"),"1","0")+IF(AND(LEN(AC140)&gt;0,MID(AC140,1,1)="-"),"1","0")+IF(AND(LEN(AD140)&gt;0,MID(AD140,1,1)="-"),"1","0"))</f>
        <v>0</v>
      </c>
      <c r="AJ140" s="102">
        <f>IF(ISBLANK(U140), A140,0)</f>
        <v>60</v>
      </c>
      <c r="AK140" s="102">
        <f>IF(ISBLANK(U146), A146,0)</f>
        <v>336</v>
      </c>
      <c r="AP140" s="106">
        <f>IF(OR(VALUE($AJ140)=0,VALUE($AK140)=0), "0",IF(LEN(Z140)&gt;0,IF(MID(Z140,1,1)&lt;&gt;"-",IF(MOD(ABS(Z140),100)&gt;9,MOD(ABS(Z140),100)+2,11),MOD(ABS(Z140),100)),0)+IF(LEN(AA140)&gt;0,IF(MID(AA140,1,1)&lt;&gt;"-",IF(MOD(ABS(AA140),100)&gt;9,MOD(ABS(AA140),100)+2,11),MOD(ABS(AA140),100)),0)+IF(LEN(AB140)&gt;0,IF(MID(AB140,1,1)&lt;&gt;"-",IF(MOD(ABS(AB140),100)&gt;9,MOD(ABS(AB140),100)+2,11),MOD(ABS(AB140),100)),0)+IF(LEN(AC140)&gt;0,IF(MID(AC140,1,1)&lt;&gt;"-",IF(MOD(ABS(AC140),100)&gt;9,MOD(ABS(AC140),100)+2,11),MOD(ABS(AC140),100)),0)+IF(LEN(AD140)&gt;0,IF(MID(AD140,1,1)&lt;&gt;"-",IF(MOD(ABS(AD140),100)&gt;9,MOD(ABS(AD140),100)+2,11),MOD(ABS(AD140),100)),0))</f>
        <v>22</v>
      </c>
      <c r="AQ140" s="106">
        <f>IF(OR(VALUE($AJ140)=0,VALUE($AK140)=0), "0",IF(LEN(Z140)&gt;0,IF(MID(Z140,1,1)&lt;&gt;"-",MOD(Z140,100),IF(MOD(ABS(Z140),100)&gt;9,MOD(ABS(Z140),100)+2,11)),0)+IF(LEN(AA140)&gt;0,IF(MID(AA140,1,1)&lt;&gt;"-",MOD(AA140,100),IF(MOD(ABS(AA140),100)&gt;9,MOD(ABS(AA140),100)+2,11)),0)+IF(LEN(AB140)&gt;0,IF(MID(AB140,1,1)&lt;&gt;"-",MOD(AB140,100),IF(MOD(ABS(AB140),100)&gt;9,MOD(ABS(AB140),100)+2,11)),0)+IF(LEN(AC140)&gt;0,IF(MID(AC140,1,1)&lt;&gt;"-",MOD(AC140,100),IF(MOD(ABS(AC140),100)&gt;9,MOD(ABS(AC140),100)+2,11)),0)+IF(LEN(AD140)&gt;0,IF(MID(AD140,1,1)&lt;&gt;"-",MOD(AD140,100),IF(MOD(ABS(AD140),100)&gt;9,MOD(ABS(AD140),100)+2,11)),0))</f>
        <v>10</v>
      </c>
      <c r="AR140">
        <f>AP140-AQ140</f>
        <v>12</v>
      </c>
      <c r="AS140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22</v>
      </c>
      <c r="AT140" t="str">
        <f>IF($A140&gt;0,IF(VLOOKUP($A140,seznam!$A$2:$C$398,2)&gt;0,VLOOKUP($A140,seznam!$A$2:$C$398,2),"------"),"------")</f>
        <v>Skoták Jiří</v>
      </c>
    </row>
    <row r="141" spans="1:46" x14ac:dyDescent="0.2">
      <c r="A141" s="218"/>
      <c r="B141" s="213"/>
      <c r="C141" s="85" t="str">
        <f>IF(A140&gt;0,IF(VLOOKUP(A140,seznam!$A$2:$C$398,2)&gt;0,VLOOKUP(A140,seznam!$A$2:$C$398,2),"------"),"------")</f>
        <v>Skoták Jiří</v>
      </c>
      <c r="D141" s="201"/>
      <c r="E141" s="201"/>
      <c r="F141" s="202"/>
      <c r="G141" s="203"/>
      <c r="H141" s="204"/>
      <c r="I141" s="205"/>
      <c r="J141" s="203"/>
      <c r="K141" s="204"/>
      <c r="L141" s="205"/>
      <c r="M141" s="203"/>
      <c r="N141" s="204"/>
      <c r="O141" s="210"/>
      <c r="P141" s="207"/>
      <c r="Q141" s="204"/>
      <c r="R141" s="205"/>
      <c r="S141" s="197"/>
      <c r="T141" s="198"/>
      <c r="U141" s="172"/>
      <c r="V141" s="7">
        <v>2</v>
      </c>
      <c r="W141" s="11" t="str">
        <f>C143</f>
        <v>Vintr Pavel</v>
      </c>
      <c r="X141" s="17" t="s">
        <v>8</v>
      </c>
      <c r="Y141" s="14" t="str">
        <f>C145</f>
        <v>Pokorný Miloš</v>
      </c>
      <c r="Z141" s="42" t="s">
        <v>471</v>
      </c>
      <c r="AA141" s="39" t="s">
        <v>65</v>
      </c>
      <c r="AB141" s="39"/>
      <c r="AC141" s="39"/>
      <c r="AD141" s="46"/>
      <c r="AE141" s="25">
        <f t="shared" si="65"/>
        <v>0</v>
      </c>
      <c r="AF141" s="26" t="s">
        <v>5</v>
      </c>
      <c r="AG141" s="27">
        <f t="shared" si="66"/>
        <v>2</v>
      </c>
      <c r="AJ141" s="102">
        <f>IF(ISBLANK(U142), A142,0)</f>
        <v>208</v>
      </c>
      <c r="AK141" s="102">
        <f>IF(ISBLANK(U144), A144,0)</f>
        <v>133</v>
      </c>
      <c r="AP141" s="106">
        <f>IF(OR(VALUE($AJ141)=0,VALUE($AK141)=0), "0",IF(LEN(Z141)&gt;0,IF(MID(Z141,1,1)&lt;&gt;"-",IF(MOD(ABS(Z141),100)&gt;9,MOD(ABS(Z141),100)+2,11),MOD(ABS(Z141),100)),0)+IF(LEN(AA141)&gt;0,IF(MID(AA141,1,1)&lt;&gt;"-",IF(MOD(ABS(AA141),100)&gt;9,MOD(ABS(AA141),100)+2,11),MOD(ABS(AA141),100)),0)+IF(LEN(AB141)&gt;0,IF(MID(AB141,1,1)&lt;&gt;"-",IF(MOD(ABS(AB141),100)&gt;9,MOD(ABS(AB141),100)+2,11),MOD(ABS(AB141),100)),0)+IF(LEN(AC141)&gt;0,IF(MID(AC141,1,1)&lt;&gt;"-",IF(MOD(ABS(AC141),100)&gt;9,MOD(ABS(AC141),100)+2,11),MOD(ABS(AC141),100)),0)+IF(LEN(AD141)&gt;0,IF(MID(AD141,1,1)&lt;&gt;"-",IF(MOD(ABS(AD141),100)&gt;9,MOD(ABS(AD141),100)+2,11),MOD(ABS(AD141),100)),0))</f>
        <v>11</v>
      </c>
      <c r="AQ141" s="106">
        <f>IF(OR(VALUE($AJ141)=0,VALUE($AK141)=0), "0",IF(LEN(Z141)&gt;0,IF(MID(Z141,1,1)&lt;&gt;"-",MOD(Z141,100),IF(MOD(ABS(Z141),100)&gt;9,MOD(ABS(Z141),100)+2,11)),0)+IF(LEN(AA141)&gt;0,IF(MID(AA141,1,1)&lt;&gt;"-",MOD(AA141,100),IF(MOD(ABS(AA141),100)&gt;9,MOD(ABS(AA141),100)+2,11)),0)+IF(LEN(AB141)&gt;0,IF(MID(AB141,1,1)&lt;&gt;"-",MOD(AB141,100),IF(MOD(ABS(AB141),100)&gt;9,MOD(ABS(AB141),100)+2,11)),0)+IF(LEN(AC141)&gt;0,IF(MID(AC141,1,1)&lt;&gt;"-",MOD(AC141,100),IF(MOD(ABS(AC141),100)&gt;9,MOD(ABS(AC141),100)+2,11)),0)+IF(LEN(AD141)&gt;0,IF(MID(AD141,1,1)&lt;&gt;"-",MOD(AD141,100),IF(MOD(ABS(AD141),100)&gt;9,MOD(ABS(AD141),100)+2,11)),0))</f>
        <v>22</v>
      </c>
      <c r="AR141">
        <f t="shared" ref="AR141:AR145" si="67">AP141-AQ141</f>
        <v>-11</v>
      </c>
    </row>
    <row r="142" spans="1:46" x14ac:dyDescent="0.2">
      <c r="A142" s="218">
        <v>208</v>
      </c>
      <c r="B142" s="212">
        <v>2</v>
      </c>
      <c r="C142" s="38" t="str">
        <f>IF(A142&gt;0,IF(VLOOKUP(A142,seznam!$A$2:$C$398,3)&gt;0,VLOOKUP(A142,seznam!$A$2:$C$398,3),"------"),"------")</f>
        <v>TJ Sokol Petrovice</v>
      </c>
      <c r="D142" s="182">
        <f>I140</f>
        <v>0</v>
      </c>
      <c r="E142" s="182" t="str">
        <f>H140</f>
        <v>:</v>
      </c>
      <c r="F142" s="186">
        <f>G140</f>
        <v>2</v>
      </c>
      <c r="G142" s="174"/>
      <c r="H142" s="175"/>
      <c r="I142" s="199"/>
      <c r="J142" s="192">
        <f>AE141</f>
        <v>0</v>
      </c>
      <c r="K142" s="182" t="str">
        <f>AF141</f>
        <v>:</v>
      </c>
      <c r="L142" s="186">
        <f>AG141</f>
        <v>2</v>
      </c>
      <c r="M142" s="192">
        <f>AE144</f>
        <v>2</v>
      </c>
      <c r="N142" s="182" t="str">
        <f>AF144</f>
        <v>:</v>
      </c>
      <c r="O142" s="214">
        <f>AG144</f>
        <v>0</v>
      </c>
      <c r="P142" s="180">
        <f>D142+J142+M142</f>
        <v>2</v>
      </c>
      <c r="Q142" s="182" t="s">
        <v>5</v>
      </c>
      <c r="R142" s="186">
        <f>F142+L142+O142</f>
        <v>4</v>
      </c>
      <c r="S142" s="188">
        <f>IF(D142&gt;F142,2,IF(AND(D142&lt;F142,E142=":"),1,0))+IF(J142&gt;L142,2,IF(AND(J142&lt;L142,K142=":"),1,0))+IF(M142&gt;O142,2,IF(AND(M142&lt;O142,N142=":"),1,0))</f>
        <v>4</v>
      </c>
      <c r="T142" s="190">
        <v>3</v>
      </c>
      <c r="U142" s="172"/>
      <c r="V142" s="7">
        <v>3</v>
      </c>
      <c r="W142" s="11" t="str">
        <f>C147</f>
        <v>Kočvara Martin</v>
      </c>
      <c r="X142" s="18" t="s">
        <v>8</v>
      </c>
      <c r="Y142" s="14" t="str">
        <f>C145</f>
        <v>Pokorný Miloš</v>
      </c>
      <c r="Z142" s="42" t="s">
        <v>465</v>
      </c>
      <c r="AA142" s="39" t="s">
        <v>466</v>
      </c>
      <c r="AB142" s="39"/>
      <c r="AC142" s="39"/>
      <c r="AD142" s="46"/>
      <c r="AE142" s="25">
        <f t="shared" si="65"/>
        <v>0</v>
      </c>
      <c r="AF142" s="26" t="s">
        <v>5</v>
      </c>
      <c r="AG142" s="27">
        <f t="shared" si="66"/>
        <v>2</v>
      </c>
      <c r="AJ142" s="102">
        <f>IF(ISBLANK(U146), A146,0)</f>
        <v>336</v>
      </c>
      <c r="AK142" s="102">
        <f>IF(ISBLANK(U144), A144,0)</f>
        <v>133</v>
      </c>
      <c r="AP142" s="106">
        <f>IF(OR(VALUE($AJ142)=0,VALUE($AK142)=0), "0",IF(LEN(Z142)&gt;0,IF(MID(Z142,1,1)&lt;&gt;"-",IF(MOD(ABS(Z142),100)&gt;9,MOD(ABS(Z142),100)+2,11),MOD(ABS(Z142),100)),0)+IF(LEN(AA142)&gt;0,IF(MID(AA142,1,1)&lt;&gt;"-",IF(MOD(ABS(AA142),100)&gt;9,MOD(ABS(AA142),100)+2,11),MOD(ABS(AA142),100)),0)+IF(LEN(AB142)&gt;0,IF(MID(AB142,1,1)&lt;&gt;"-",IF(MOD(ABS(AB142),100)&gt;9,MOD(ABS(AB142),100)+2,11),MOD(ABS(AB142),100)),0)+IF(LEN(AC142)&gt;0,IF(MID(AC142,1,1)&lt;&gt;"-",IF(MOD(ABS(AC142),100)&gt;9,MOD(ABS(AC142),100)+2,11),MOD(ABS(AC142),100)),0)+IF(LEN(AD142)&gt;0,IF(MID(AD142,1,1)&lt;&gt;"-",IF(MOD(ABS(AD142),100)&gt;9,MOD(ABS(AD142),100)+2,11),MOD(ABS(AD142),100)),0))</f>
        <v>9</v>
      </c>
      <c r="AQ142" s="106">
        <f t="shared" ref="AQ142:AQ145" si="68">IF(OR(VALUE($AJ142)=0,VALUE($AK142)=0), "0",IF(LEN(Z142)&gt;0,IF(MID(Z142,1,1)&lt;&gt;"-",MOD(Z142,100),IF(MOD(ABS(Z142),100)&gt;9,MOD(ABS(Z142),100)+2,11)),0)+IF(LEN(AA142)&gt;0,IF(MID(AA142,1,1)&lt;&gt;"-",MOD(AA142,100),IF(MOD(ABS(AA142),100)&gt;9,MOD(ABS(AA142),100)+2,11)),0)+IF(LEN(AB142)&gt;0,IF(MID(AB142,1,1)&lt;&gt;"-",MOD(AB142,100),IF(MOD(ABS(AB142),100)&gt;9,MOD(ABS(AB142),100)+2,11)),0)+IF(LEN(AC142)&gt;0,IF(MID(AC142,1,1)&lt;&gt;"-",MOD(AC142,100),IF(MOD(ABS(AC142),100)&gt;9,MOD(ABS(AC142),100)+2,11)),0)+IF(LEN(AD142)&gt;0,IF(MID(AD142,1,1)&lt;&gt;"-",MOD(AD142,100),IF(MOD(ABS(AD142),100)&gt;9,MOD(ABS(AD142),100)+2,11)),0))</f>
        <v>22</v>
      </c>
      <c r="AR142">
        <f t="shared" si="67"/>
        <v>-13</v>
      </c>
      <c r="AS142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-7</v>
      </c>
      <c r="AT142" t="str">
        <f>IF($A142&gt;0,IF(VLOOKUP($A142,seznam!$A$2:$C$398,2)&gt;0,VLOOKUP($A142,seznam!$A$2:$C$398,2),"------"),"------")</f>
        <v>Vintr Pavel</v>
      </c>
    </row>
    <row r="143" spans="1:46" x14ac:dyDescent="0.2">
      <c r="A143" s="218"/>
      <c r="B143" s="213"/>
      <c r="C143" s="35" t="str">
        <f>IF(A142&gt;0,IF(VLOOKUP(A142,seznam!$A$2:$C$398,2)&gt;0,VLOOKUP(A142,seznam!$A$2:$C$398,2),"------"),"------")</f>
        <v>Vintr Pavel</v>
      </c>
      <c r="D143" s="204"/>
      <c r="E143" s="204"/>
      <c r="F143" s="205"/>
      <c r="G143" s="200"/>
      <c r="H143" s="201"/>
      <c r="I143" s="202"/>
      <c r="J143" s="203"/>
      <c r="K143" s="204"/>
      <c r="L143" s="205"/>
      <c r="M143" s="203"/>
      <c r="N143" s="204"/>
      <c r="O143" s="210"/>
      <c r="P143" s="194"/>
      <c r="Q143" s="195"/>
      <c r="R143" s="196"/>
      <c r="S143" s="197"/>
      <c r="T143" s="198"/>
      <c r="U143" s="172"/>
      <c r="V143" s="7">
        <v>4</v>
      </c>
      <c r="W143" s="11" t="str">
        <f>C141</f>
        <v>Skoták Jiří</v>
      </c>
      <c r="X143" s="17" t="s">
        <v>8</v>
      </c>
      <c r="Y143" s="14" t="str">
        <f>C143</f>
        <v>Vintr Pavel</v>
      </c>
      <c r="Z143" s="42" t="s">
        <v>458</v>
      </c>
      <c r="AA143" s="39" t="s">
        <v>462</v>
      </c>
      <c r="AB143" s="39"/>
      <c r="AC143" s="39"/>
      <c r="AD143" s="46"/>
      <c r="AE143" s="25">
        <f t="shared" si="65"/>
        <v>2</v>
      </c>
      <c r="AF143" s="26" t="s">
        <v>5</v>
      </c>
      <c r="AG143" s="27">
        <f t="shared" si="66"/>
        <v>0</v>
      </c>
      <c r="AJ143" s="102">
        <f>IF(ISBLANK(U140), A140,0)</f>
        <v>60</v>
      </c>
      <c r="AK143" s="102">
        <f>IF(ISBLANK(U142), A142,0)</f>
        <v>208</v>
      </c>
      <c r="AP143" s="106">
        <f t="shared" ref="AP143:AP145" si="69">IF(OR(VALUE($AJ143)=0,VALUE($AK143)=0), "0",IF(LEN(Z143)&gt;0,IF(MID(Z143,1,1)&lt;&gt;"-",IF(MOD(ABS(Z143),100)&gt;9,MOD(ABS(Z143),100)+2,11),MOD(ABS(Z143),100)),0)+IF(LEN(AA143)&gt;0,IF(MID(AA143,1,1)&lt;&gt;"-",IF(MOD(ABS(AA143),100)&gt;9,MOD(ABS(AA143),100)+2,11),MOD(ABS(AA143),100)),0)+IF(LEN(AB143)&gt;0,IF(MID(AB143,1,1)&lt;&gt;"-",IF(MOD(ABS(AB143),100)&gt;9,MOD(ABS(AB143),100)+2,11),MOD(ABS(AB143),100)),0)+IF(LEN(AC143)&gt;0,IF(MID(AC143,1,1)&lt;&gt;"-",IF(MOD(ABS(AC143),100)&gt;9,MOD(ABS(AC143),100)+2,11),MOD(ABS(AC143),100)),0)+IF(LEN(AD143)&gt;0,IF(MID(AD143,1,1)&lt;&gt;"-",IF(MOD(ABS(AD143),100)&gt;9,MOD(ABS(AD143),100)+2,11),MOD(ABS(AD143),100)),0))</f>
        <v>22</v>
      </c>
      <c r="AQ143" s="106">
        <f t="shared" si="68"/>
        <v>13</v>
      </c>
      <c r="AR143">
        <f t="shared" si="67"/>
        <v>9</v>
      </c>
    </row>
    <row r="144" spans="1:46" x14ac:dyDescent="0.2">
      <c r="A144" s="218">
        <v>133</v>
      </c>
      <c r="B144" s="212">
        <v>3</v>
      </c>
      <c r="C144" s="38" t="str">
        <f>IF(A144&gt;0,IF(VLOOKUP(A144,seznam!$A$2:$C$398,3)&gt;0,VLOOKUP(A144,seznam!$A$2:$C$398,3),"------"),"------")</f>
        <v>Jestřábi Svitávka</v>
      </c>
      <c r="D144" s="182">
        <f>L140</f>
        <v>1</v>
      </c>
      <c r="E144" s="182" t="str">
        <f>K140</f>
        <v>:</v>
      </c>
      <c r="F144" s="186">
        <f>J140</f>
        <v>2</v>
      </c>
      <c r="G144" s="192">
        <f>L142</f>
        <v>2</v>
      </c>
      <c r="H144" s="182" t="str">
        <f>K142</f>
        <v>:</v>
      </c>
      <c r="I144" s="186">
        <f>J142</f>
        <v>0</v>
      </c>
      <c r="J144" s="174"/>
      <c r="K144" s="175"/>
      <c r="L144" s="199"/>
      <c r="M144" s="192">
        <f>AG142</f>
        <v>2</v>
      </c>
      <c r="N144" s="182" t="str">
        <f>AF142</f>
        <v>:</v>
      </c>
      <c r="O144" s="214">
        <f>AE142</f>
        <v>0</v>
      </c>
      <c r="P144" s="180">
        <f>D144+G144+M144</f>
        <v>5</v>
      </c>
      <c r="Q144" s="182" t="s">
        <v>5</v>
      </c>
      <c r="R144" s="186">
        <f>F144+I144+O144</f>
        <v>2</v>
      </c>
      <c r="S144" s="188">
        <f>IF(D144&gt;F144,2,IF(AND(D144&lt;F144,E144=":"),1,0))+IF(G144&gt;I144,2,IF(AND(G144&lt;I144,H144=":"),1,0))+IF(M144&gt;O144,2,IF(AND(M144&lt;O144,N144=":"),1,0))</f>
        <v>5</v>
      </c>
      <c r="T144" s="190">
        <v>2</v>
      </c>
      <c r="U144" s="172"/>
      <c r="V144" s="7">
        <v>5</v>
      </c>
      <c r="W144" s="11" t="str">
        <f>C143</f>
        <v>Vintr Pavel</v>
      </c>
      <c r="X144" s="17" t="s">
        <v>8</v>
      </c>
      <c r="Y144" s="14" t="str">
        <f>C147</f>
        <v>Kočvara Martin</v>
      </c>
      <c r="Z144" s="42" t="s">
        <v>456</v>
      </c>
      <c r="AA144" s="39" t="s">
        <v>459</v>
      </c>
      <c r="AB144" s="39"/>
      <c r="AC144" s="39"/>
      <c r="AD144" s="46"/>
      <c r="AE144" s="25">
        <f t="shared" si="65"/>
        <v>2</v>
      </c>
      <c r="AF144" s="26" t="s">
        <v>5</v>
      </c>
      <c r="AG144" s="27">
        <f t="shared" si="66"/>
        <v>0</v>
      </c>
      <c r="AJ144" s="102">
        <f>IF(ISBLANK(U142), A142,0)</f>
        <v>208</v>
      </c>
      <c r="AK144" s="102">
        <f>IF(ISBLANK(U146), A146,0)</f>
        <v>336</v>
      </c>
      <c r="AP144" s="106">
        <f t="shared" si="69"/>
        <v>22</v>
      </c>
      <c r="AQ144" s="106">
        <f t="shared" si="68"/>
        <v>9</v>
      </c>
      <c r="AR144">
        <f t="shared" si="67"/>
        <v>13</v>
      </c>
      <c r="AS144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23</v>
      </c>
      <c r="AT144" t="str">
        <f>IF($A144&gt;0,IF(VLOOKUP($A144,seznam!$A$2:$C$398,2)&gt;0,VLOOKUP($A144,seznam!$A$2:$C$398,2),"------"),"------")</f>
        <v>Pokorný Miloš</v>
      </c>
    </row>
    <row r="145" spans="1:46" ht="13.5" thickBot="1" x14ac:dyDescent="0.25">
      <c r="A145" s="218"/>
      <c r="B145" s="213"/>
      <c r="C145" s="35" t="str">
        <f>IF(A144&gt;0,IF(VLOOKUP(A144,seznam!$A$2:$C$398,2)&gt;0,VLOOKUP(A144,seznam!$A$2:$C$398,2),"------"),"------")</f>
        <v>Pokorný Miloš</v>
      </c>
      <c r="D145" s="204"/>
      <c r="E145" s="204"/>
      <c r="F145" s="205"/>
      <c r="G145" s="203"/>
      <c r="H145" s="204"/>
      <c r="I145" s="205"/>
      <c r="J145" s="200"/>
      <c r="K145" s="201"/>
      <c r="L145" s="202"/>
      <c r="M145" s="203"/>
      <c r="N145" s="204"/>
      <c r="O145" s="210"/>
      <c r="P145" s="207"/>
      <c r="Q145" s="204"/>
      <c r="R145" s="205"/>
      <c r="S145" s="197"/>
      <c r="T145" s="198"/>
      <c r="U145" s="172"/>
      <c r="V145" s="8">
        <v>6</v>
      </c>
      <c r="W145" s="12" t="str">
        <f>C145</f>
        <v>Pokorný Miloš</v>
      </c>
      <c r="X145" s="19" t="s">
        <v>8</v>
      </c>
      <c r="Y145" s="15" t="str">
        <f>C141</f>
        <v>Skoták Jiří</v>
      </c>
      <c r="Z145" s="43" t="s">
        <v>456</v>
      </c>
      <c r="AA145" s="44" t="s">
        <v>471</v>
      </c>
      <c r="AB145" s="44" t="s">
        <v>466</v>
      </c>
      <c r="AC145" s="44"/>
      <c r="AD145" s="47"/>
      <c r="AE145" s="28">
        <f t="shared" si="65"/>
        <v>1</v>
      </c>
      <c r="AF145" s="29" t="s">
        <v>5</v>
      </c>
      <c r="AG145" s="30">
        <f t="shared" si="66"/>
        <v>2</v>
      </c>
      <c r="AJ145" s="102">
        <f>IF(ISBLANK(U144), A144,0)</f>
        <v>133</v>
      </c>
      <c r="AK145" s="102">
        <f>IF(ISBLANK(U140), A140,0)</f>
        <v>60</v>
      </c>
      <c r="AP145" s="106">
        <f t="shared" si="69"/>
        <v>26</v>
      </c>
      <c r="AQ145" s="106">
        <f t="shared" si="68"/>
        <v>27</v>
      </c>
      <c r="AR145">
        <f t="shared" si="67"/>
        <v>-1</v>
      </c>
    </row>
    <row r="146" spans="1:46" x14ac:dyDescent="0.2">
      <c r="A146" s="218">
        <v>336</v>
      </c>
      <c r="B146" s="212">
        <v>4</v>
      </c>
      <c r="C146" s="38" t="str">
        <f>IF(A146&gt;0,IF(VLOOKUP(A146,seznam!$A$2:$C$398,3)&gt;0,VLOOKUP(A146,seznam!$A$2:$C$398,3),"------"),"------")</f>
        <v>Viktoria ST Suchý</v>
      </c>
      <c r="D146" s="182">
        <f>O140</f>
        <v>0</v>
      </c>
      <c r="E146" s="182" t="str">
        <f>N140</f>
        <v>:</v>
      </c>
      <c r="F146" s="186">
        <f>M140</f>
        <v>2</v>
      </c>
      <c r="G146" s="192">
        <f>O142</f>
        <v>0</v>
      </c>
      <c r="H146" s="182" t="str">
        <f>N142</f>
        <v>:</v>
      </c>
      <c r="I146" s="186">
        <f>M142</f>
        <v>2</v>
      </c>
      <c r="J146" s="192">
        <f>O144</f>
        <v>0</v>
      </c>
      <c r="K146" s="182" t="str">
        <f>N144</f>
        <v>:</v>
      </c>
      <c r="L146" s="186">
        <f>M144</f>
        <v>2</v>
      </c>
      <c r="M146" s="174"/>
      <c r="N146" s="175"/>
      <c r="O146" s="176"/>
      <c r="P146" s="180">
        <f>D146+G146+J146</f>
        <v>0</v>
      </c>
      <c r="Q146" s="182" t="s">
        <v>5</v>
      </c>
      <c r="R146" s="186">
        <f>F146+I146+L146</f>
        <v>6</v>
      </c>
      <c r="S146" s="188">
        <f>IF(D146&gt;F146,2,IF(AND(D146&lt;F146,E146=":"),1,0))+IF(G146&gt;I146,2,IF(AND(G146&lt;I146,H146=":"),1,0))+IF(J146&gt;L146,2,IF(AND(J146&lt;L146,K146=":"),1,0))</f>
        <v>3</v>
      </c>
      <c r="T146" s="190">
        <v>4</v>
      </c>
      <c r="U146" s="173"/>
      <c r="AS146">
        <f ca="1">IF($AJ140=INDIRECT(ADDRESS(ROW(),1)),$AR140,0)+IF($AJ141=INDIRECT(ADDRESS(ROW(),1)),$AR141,0)+IF($AJ142=INDIRECT(ADDRESS(ROW(),1)),$AR142,0)+IF($AJ143=INDIRECT(ADDRESS(ROW(),1)),$AR143,0)+IF($AJ144=INDIRECT(ADDRESS(ROW(),1)),$AR144,0)+IF($AJ145=INDIRECT(ADDRESS(ROW(),1)),$AR145,0)+IF($AK140=INDIRECT(ADDRESS(ROW(),1)),-$AR140,0)+IF($AK141=INDIRECT(ADDRESS(ROW(),1)),-$AR141,0)+IF($AK142=INDIRECT(ADDRESS(ROW(),1)),-$AR142,0)+IF($AK143=INDIRECT(ADDRESS(ROW(),1)),-$AR143,0)+IF($AK144=INDIRECT(ADDRESS(ROW(),1)),-$AR144,0)+IF($AK145=INDIRECT(ADDRESS(ROW(),1)),-$AR145,0)</f>
        <v>-38</v>
      </c>
      <c r="AT146" t="str">
        <f>IF($A146&gt;0,IF(VLOOKUP($A146,seznam!$A$2:$C$398,2)&gt;0,VLOOKUP($A146,seznam!$A$2:$C$398,2),"------"),"------")</f>
        <v>Kočvara Martin</v>
      </c>
    </row>
    <row r="147" spans="1:46" ht="13.5" thickBot="1" x14ac:dyDescent="0.25">
      <c r="A147" s="219"/>
      <c r="B147" s="220"/>
      <c r="C147" s="36" t="str">
        <f>IF(A146&gt;0,IF(VLOOKUP(A146,seznam!$A$2:$C$398,2)&gt;0,VLOOKUP(A146,seznam!$A$2:$C$398,2),"------"),"------")</f>
        <v>Kočvara Martin</v>
      </c>
      <c r="D147" s="183"/>
      <c r="E147" s="183"/>
      <c r="F147" s="187"/>
      <c r="G147" s="193"/>
      <c r="H147" s="183"/>
      <c r="I147" s="187"/>
      <c r="J147" s="193"/>
      <c r="K147" s="183"/>
      <c r="L147" s="187"/>
      <c r="M147" s="177"/>
      <c r="N147" s="178"/>
      <c r="O147" s="179"/>
      <c r="P147" s="181"/>
      <c r="Q147" s="183"/>
      <c r="R147" s="187"/>
      <c r="S147" s="189"/>
      <c r="T147" s="191"/>
      <c r="U147" s="173"/>
    </row>
    <row r="148" spans="1:46" ht="13.5" thickBot="1" x14ac:dyDescent="0.25"/>
    <row r="149" spans="1:46" ht="13.5" thickBot="1" x14ac:dyDescent="0.25">
      <c r="A149" s="86"/>
      <c r="B149" s="163" t="s">
        <v>26</v>
      </c>
      <c r="C149" s="164"/>
      <c r="D149" s="165">
        <v>1</v>
      </c>
      <c r="E149" s="166"/>
      <c r="F149" s="167"/>
      <c r="G149" s="168">
        <v>2</v>
      </c>
      <c r="H149" s="166"/>
      <c r="I149" s="167"/>
      <c r="J149" s="168">
        <v>3</v>
      </c>
      <c r="K149" s="166"/>
      <c r="L149" s="167"/>
      <c r="M149" s="168">
        <v>4</v>
      </c>
      <c r="N149" s="166"/>
      <c r="O149" s="169"/>
      <c r="P149" s="165" t="s">
        <v>2</v>
      </c>
      <c r="Q149" s="170"/>
      <c r="R149" s="171"/>
      <c r="S149" s="5" t="s">
        <v>3</v>
      </c>
      <c r="T149" s="4" t="s">
        <v>4</v>
      </c>
    </row>
    <row r="150" spans="1:46" x14ac:dyDescent="0.2">
      <c r="A150" s="224">
        <v>65</v>
      </c>
      <c r="B150" s="225">
        <v>1</v>
      </c>
      <c r="C150" s="37" t="str">
        <f>IF(A150&gt;0,IF(VLOOKUP(A150,seznam!$A$2:$C$398,3)&gt;0,VLOOKUP(A150,seznam!$A$2:$C$398,3),"------"),"------")</f>
        <v>Pinec Veselice</v>
      </c>
      <c r="D150" s="226"/>
      <c r="E150" s="227"/>
      <c r="F150" s="228"/>
      <c r="G150" s="221">
        <f>AE153</f>
        <v>2</v>
      </c>
      <c r="H150" s="222" t="str">
        <f>AF153</f>
        <v>:</v>
      </c>
      <c r="I150" s="223">
        <f>AG153</f>
        <v>1</v>
      </c>
      <c r="J150" s="221">
        <f>AG155</f>
        <v>2</v>
      </c>
      <c r="K150" s="222" t="str">
        <f>AF155</f>
        <v>:</v>
      </c>
      <c r="L150" s="223">
        <f>AE155</f>
        <v>0</v>
      </c>
      <c r="M150" s="221">
        <f>AE150</f>
        <v>2</v>
      </c>
      <c r="N150" s="222" t="str">
        <f>AF150</f>
        <v>:</v>
      </c>
      <c r="O150" s="209">
        <f>AG150</f>
        <v>0</v>
      </c>
      <c r="P150" s="206">
        <f>G150+J150+M150</f>
        <v>6</v>
      </c>
      <c r="Q150" s="222" t="s">
        <v>5</v>
      </c>
      <c r="R150" s="223">
        <f>I150+L150+O150</f>
        <v>1</v>
      </c>
      <c r="S150" s="208">
        <f>IF(G150&gt;I150,2,IF(AND(G150&lt;I150,H150=":"),1,0))+IF(J150&gt;L150,2,IF(AND(J150&lt;L150,K150=":"),1,0))+IF(M150&gt;O150,2,IF(AND(M150&lt;O150,N150=":"),1,0))</f>
        <v>6</v>
      </c>
      <c r="T150" s="211">
        <v>1</v>
      </c>
      <c r="U150" s="172"/>
      <c r="V150" s="6">
        <v>1</v>
      </c>
      <c r="W150" s="10" t="str">
        <f>C151</f>
        <v>Nečas Martin</v>
      </c>
      <c r="X150" s="16" t="s">
        <v>8</v>
      </c>
      <c r="Y150" s="13" t="str">
        <f>C157</f>
        <v>Veselý Martin</v>
      </c>
      <c r="Z150" s="40" t="s">
        <v>458</v>
      </c>
      <c r="AA150" s="41" t="s">
        <v>460</v>
      </c>
      <c r="AB150" s="41"/>
      <c r="AC150" s="41"/>
      <c r="AD150" s="45"/>
      <c r="AE150" s="22">
        <f t="shared" ref="AE150:AE155" si="70">IF(OR(VALUE($AJ150)=0,VALUE($AK150)=0), "0",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)</f>
        <v>2</v>
      </c>
      <c r="AF150" s="23" t="s">
        <v>5</v>
      </c>
      <c r="AG150" s="24">
        <f t="shared" ref="AG150:AG155" si="71">IF(OR(VALUE($AJ150)=0,VALUE($AK150)=0), "0",IF(AND(LEN(Z150)&gt;0,MID(Z150,1,1)="-"),"1","0")+IF(AND(LEN(AA150)&gt;0,MID(AA150,1,1)="-"),"1","0")+IF(AND(LEN(AB150)&gt;0,MID(AB150,1,1)="-"),"1","0")+IF(AND(LEN(AC150)&gt;0,MID(AC150,1,1)="-"),"1","0")+IF(AND(LEN(AD150)&gt;0,MID(AD150,1,1)="-"),"1","0"))</f>
        <v>0</v>
      </c>
      <c r="AJ150" s="102">
        <f>IF(ISBLANK(U150), A150,0)</f>
        <v>65</v>
      </c>
      <c r="AK150" s="102">
        <f>IF(ISBLANK(U156), A156,0)</f>
        <v>338</v>
      </c>
      <c r="AP150" s="106">
        <f>IF(OR(VALUE($AJ150)=0,VALUE($AK150)=0), "0",IF(LEN(Z150)&gt;0,IF(MID(Z150,1,1)&lt;&gt;"-",IF(MOD(ABS(Z150),100)&gt;9,MOD(ABS(Z150),100)+2,11),MOD(ABS(Z150),100)),0)+IF(LEN(AA150)&gt;0,IF(MID(AA150,1,1)&lt;&gt;"-",IF(MOD(ABS(AA150),100)&gt;9,MOD(ABS(AA150),100)+2,11),MOD(ABS(AA150),100)),0)+IF(LEN(AB150)&gt;0,IF(MID(AB150,1,1)&lt;&gt;"-",IF(MOD(ABS(AB150),100)&gt;9,MOD(ABS(AB150),100)+2,11),MOD(ABS(AB150),100)),0)+IF(LEN(AC150)&gt;0,IF(MID(AC150,1,1)&lt;&gt;"-",IF(MOD(ABS(AC150),100)&gt;9,MOD(ABS(AC150),100)+2,11),MOD(ABS(AC150),100)),0)+IF(LEN(AD150)&gt;0,IF(MID(AD150,1,1)&lt;&gt;"-",IF(MOD(ABS(AD150),100)&gt;9,MOD(ABS(AD150),100)+2,11),MOD(ABS(AD150),100)),0))</f>
        <v>22</v>
      </c>
      <c r="AQ150" s="106">
        <f>IF(OR(VALUE($AJ150)=0,VALUE($AK150)=0), "0",IF(LEN(Z150)&gt;0,IF(MID(Z150,1,1)&lt;&gt;"-",MOD(Z150,100),IF(MOD(ABS(Z150),100)&gt;9,MOD(ABS(Z150),100)+2,11)),0)+IF(LEN(AA150)&gt;0,IF(MID(AA150,1,1)&lt;&gt;"-",MOD(AA150,100),IF(MOD(ABS(AA150),100)&gt;9,MOD(ABS(AA150),100)+2,11)),0)+IF(LEN(AB150)&gt;0,IF(MID(AB150,1,1)&lt;&gt;"-",MOD(AB150,100),IF(MOD(ABS(AB150),100)&gt;9,MOD(ABS(AB150),100)+2,11)),0)+IF(LEN(AC150)&gt;0,IF(MID(AC150,1,1)&lt;&gt;"-",MOD(AC150,100),IF(MOD(ABS(AC150),100)&gt;9,MOD(ABS(AC150),100)+2,11)),0)+IF(LEN(AD150)&gt;0,IF(MID(AD150,1,1)&lt;&gt;"-",MOD(AD150,100),IF(MOD(ABS(AD150),100)&gt;9,MOD(ABS(AD150),100)+2,11)),0))</f>
        <v>8</v>
      </c>
      <c r="AR150">
        <f>AP150-AQ150</f>
        <v>14</v>
      </c>
      <c r="AS150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28</v>
      </c>
      <c r="AT150" t="str">
        <f>IF($A150&gt;0,IF(VLOOKUP($A150,seznam!$A$2:$C$398,2)&gt;0,VLOOKUP($A150,seznam!$A$2:$C$398,2),"------"),"------")</f>
        <v>Nečas Martin</v>
      </c>
    </row>
    <row r="151" spans="1:46" x14ac:dyDescent="0.2">
      <c r="A151" s="218"/>
      <c r="B151" s="213"/>
      <c r="C151" s="85" t="str">
        <f>IF(A150&gt;0,IF(VLOOKUP(A150,seznam!$A$2:$C$398,2)&gt;0,VLOOKUP(A150,seznam!$A$2:$C$398,2),"------"),"------")</f>
        <v>Nečas Martin</v>
      </c>
      <c r="D151" s="201"/>
      <c r="E151" s="201"/>
      <c r="F151" s="202"/>
      <c r="G151" s="203"/>
      <c r="H151" s="204"/>
      <c r="I151" s="205"/>
      <c r="J151" s="203"/>
      <c r="K151" s="204"/>
      <c r="L151" s="205"/>
      <c r="M151" s="203"/>
      <c r="N151" s="204"/>
      <c r="O151" s="210"/>
      <c r="P151" s="207"/>
      <c r="Q151" s="204"/>
      <c r="R151" s="205"/>
      <c r="S151" s="197"/>
      <c r="T151" s="198"/>
      <c r="U151" s="172"/>
      <c r="V151" s="7">
        <v>2</v>
      </c>
      <c r="W151" s="11" t="str">
        <f>C153</f>
        <v>Mencler Jan</v>
      </c>
      <c r="X151" s="17" t="s">
        <v>8</v>
      </c>
      <c r="Y151" s="14" t="str">
        <f>C155</f>
        <v>Látal Radek</v>
      </c>
      <c r="Z151" s="42" t="s">
        <v>469</v>
      </c>
      <c r="AA151" s="39" t="s">
        <v>469</v>
      </c>
      <c r="AB151" s="39"/>
      <c r="AC151" s="39"/>
      <c r="AD151" s="46"/>
      <c r="AE151" s="25">
        <f t="shared" si="70"/>
        <v>0</v>
      </c>
      <c r="AF151" s="26" t="s">
        <v>5</v>
      </c>
      <c r="AG151" s="27">
        <f t="shared" si="71"/>
        <v>2</v>
      </c>
      <c r="AJ151" s="102">
        <f>IF(ISBLANK(U152), A152,0)</f>
        <v>240</v>
      </c>
      <c r="AK151" s="102">
        <f>IF(ISBLANK(U154), A154,0)</f>
        <v>147</v>
      </c>
      <c r="AP151" s="106">
        <f>IF(OR(VALUE($AJ151)=0,VALUE($AK151)=0), "0",IF(LEN(Z151)&gt;0,IF(MID(Z151,1,1)&lt;&gt;"-",IF(MOD(ABS(Z151),100)&gt;9,MOD(ABS(Z151),100)+2,11),MOD(ABS(Z151),100)),0)+IF(LEN(AA151)&gt;0,IF(MID(AA151,1,1)&lt;&gt;"-",IF(MOD(ABS(AA151),100)&gt;9,MOD(ABS(AA151),100)+2,11),MOD(ABS(AA151),100)),0)+IF(LEN(AB151)&gt;0,IF(MID(AB151,1,1)&lt;&gt;"-",IF(MOD(ABS(AB151),100)&gt;9,MOD(ABS(AB151),100)+2,11),MOD(ABS(AB151),100)),0)+IF(LEN(AC151)&gt;0,IF(MID(AC151,1,1)&lt;&gt;"-",IF(MOD(ABS(AC151),100)&gt;9,MOD(ABS(AC151),100)+2,11),MOD(ABS(AC151),100)),0)+IF(LEN(AD151)&gt;0,IF(MID(AD151,1,1)&lt;&gt;"-",IF(MOD(ABS(AD151),100)&gt;9,MOD(ABS(AD151),100)+2,11),MOD(ABS(AD151),100)),0))</f>
        <v>16</v>
      </c>
      <c r="AQ151" s="106">
        <f>IF(OR(VALUE($AJ151)=0,VALUE($AK151)=0), "0",IF(LEN(Z151)&gt;0,IF(MID(Z151,1,1)&lt;&gt;"-",MOD(Z151,100),IF(MOD(ABS(Z151),100)&gt;9,MOD(ABS(Z151),100)+2,11)),0)+IF(LEN(AA151)&gt;0,IF(MID(AA151,1,1)&lt;&gt;"-",MOD(AA151,100),IF(MOD(ABS(AA151),100)&gt;9,MOD(ABS(AA151),100)+2,11)),0)+IF(LEN(AB151)&gt;0,IF(MID(AB151,1,1)&lt;&gt;"-",MOD(AB151,100),IF(MOD(ABS(AB151),100)&gt;9,MOD(ABS(AB151),100)+2,11)),0)+IF(LEN(AC151)&gt;0,IF(MID(AC151,1,1)&lt;&gt;"-",MOD(AC151,100),IF(MOD(ABS(AC151),100)&gt;9,MOD(ABS(AC151),100)+2,11)),0)+IF(LEN(AD151)&gt;0,IF(MID(AD151,1,1)&lt;&gt;"-",MOD(AD151,100),IF(MOD(ABS(AD151),100)&gt;9,MOD(ABS(AD151),100)+2,11)),0))</f>
        <v>22</v>
      </c>
      <c r="AR151">
        <f t="shared" ref="AR151:AR155" si="72">AP151-AQ151</f>
        <v>-6</v>
      </c>
    </row>
    <row r="152" spans="1:46" x14ac:dyDescent="0.2">
      <c r="A152" s="218">
        <v>240</v>
      </c>
      <c r="B152" s="212">
        <v>2</v>
      </c>
      <c r="C152" s="38" t="str">
        <f>IF(A152&gt;0,IF(VLOOKUP(A152,seznam!$A$2:$C$398,3)&gt;0,VLOOKUP(A152,seznam!$A$2:$C$398,3),"------"),"------")</f>
        <v>Triangl Rájec</v>
      </c>
      <c r="D152" s="182">
        <f>I150</f>
        <v>1</v>
      </c>
      <c r="E152" s="182" t="str">
        <f>H150</f>
        <v>:</v>
      </c>
      <c r="F152" s="186">
        <f>G150</f>
        <v>2</v>
      </c>
      <c r="G152" s="174"/>
      <c r="H152" s="175"/>
      <c r="I152" s="199"/>
      <c r="J152" s="192">
        <f>AE151</f>
        <v>0</v>
      </c>
      <c r="K152" s="182" t="str">
        <f>AF151</f>
        <v>:</v>
      </c>
      <c r="L152" s="186">
        <f>AG151</f>
        <v>2</v>
      </c>
      <c r="M152" s="192">
        <f>AE154</f>
        <v>2</v>
      </c>
      <c r="N152" s="182" t="str">
        <f>AF154</f>
        <v>:</v>
      </c>
      <c r="O152" s="214">
        <f>AG154</f>
        <v>0</v>
      </c>
      <c r="P152" s="180">
        <f>D152+J152+M152</f>
        <v>3</v>
      </c>
      <c r="Q152" s="182" t="s">
        <v>5</v>
      </c>
      <c r="R152" s="186">
        <f>F152+L152+O152</f>
        <v>4</v>
      </c>
      <c r="S152" s="188">
        <f>IF(D152&gt;F152,2,IF(AND(D152&lt;F152,E152=":"),1,0))+IF(J152&gt;L152,2,IF(AND(J152&lt;L152,K152=":"),1,0))+IF(M152&gt;O152,2,IF(AND(M152&lt;O152,N152=":"),1,0))</f>
        <v>4</v>
      </c>
      <c r="T152" s="190">
        <v>3</v>
      </c>
      <c r="U152" s="172"/>
      <c r="V152" s="7">
        <v>3</v>
      </c>
      <c r="W152" s="11" t="str">
        <f>C157</f>
        <v>Veselý Martin</v>
      </c>
      <c r="X152" s="18" t="s">
        <v>8</v>
      </c>
      <c r="Y152" s="14" t="str">
        <f>C155</f>
        <v>Látal Radek</v>
      </c>
      <c r="Z152" s="42" t="s">
        <v>465</v>
      </c>
      <c r="AA152" s="39" t="s">
        <v>472</v>
      </c>
      <c r="AB152" s="39"/>
      <c r="AC152" s="39"/>
      <c r="AD152" s="46"/>
      <c r="AE152" s="25">
        <f t="shared" si="70"/>
        <v>0</v>
      </c>
      <c r="AF152" s="26" t="s">
        <v>5</v>
      </c>
      <c r="AG152" s="27">
        <f t="shared" si="71"/>
        <v>2</v>
      </c>
      <c r="AJ152" s="102">
        <f>IF(ISBLANK(U156), A156,0)</f>
        <v>338</v>
      </c>
      <c r="AK152" s="102">
        <f>IF(ISBLANK(U154), A154,0)</f>
        <v>147</v>
      </c>
      <c r="AP152" s="106">
        <f>IF(OR(VALUE($AJ152)=0,VALUE($AK152)=0), "0",IF(LEN(Z152)&gt;0,IF(MID(Z152,1,1)&lt;&gt;"-",IF(MOD(ABS(Z152),100)&gt;9,MOD(ABS(Z152),100)+2,11),MOD(ABS(Z152),100)),0)+IF(LEN(AA152)&gt;0,IF(MID(AA152,1,1)&lt;&gt;"-",IF(MOD(ABS(AA152),100)&gt;9,MOD(ABS(AA152),100)+2,11),MOD(ABS(AA152),100)),0)+IF(LEN(AB152)&gt;0,IF(MID(AB152,1,1)&lt;&gt;"-",IF(MOD(ABS(AB152),100)&gt;9,MOD(ABS(AB152),100)+2,11),MOD(ABS(AB152),100)),0)+IF(LEN(AC152)&gt;0,IF(MID(AC152,1,1)&lt;&gt;"-",IF(MOD(ABS(AC152),100)&gt;9,MOD(ABS(AC152),100)+2,11),MOD(ABS(AC152),100)),0)+IF(LEN(AD152)&gt;0,IF(MID(AD152,1,1)&lt;&gt;"-",IF(MOD(ABS(AD152),100)&gt;9,MOD(ABS(AD152),100)+2,11),MOD(ABS(AD152),100)),0))</f>
        <v>14</v>
      </c>
      <c r="AQ152" s="106">
        <f t="shared" ref="AQ152:AQ155" si="73">IF(OR(VALUE($AJ152)=0,VALUE($AK152)=0), "0",IF(LEN(Z152)&gt;0,IF(MID(Z152,1,1)&lt;&gt;"-",MOD(Z152,100),IF(MOD(ABS(Z152),100)&gt;9,MOD(ABS(Z152),100)+2,11)),0)+IF(LEN(AA152)&gt;0,IF(MID(AA152,1,1)&lt;&gt;"-",MOD(AA152,100),IF(MOD(ABS(AA152),100)&gt;9,MOD(ABS(AA152),100)+2,11)),0)+IF(LEN(AB152)&gt;0,IF(MID(AB152,1,1)&lt;&gt;"-",MOD(AB152,100),IF(MOD(ABS(AB152),100)&gt;9,MOD(ABS(AB152),100)+2,11)),0)+IF(LEN(AC152)&gt;0,IF(MID(AC152,1,1)&lt;&gt;"-",MOD(AC152,100),IF(MOD(ABS(AC152),100)&gt;9,MOD(ABS(AC152),100)+2,11)),0)+IF(LEN(AD152)&gt;0,IF(MID(AD152,1,1)&lt;&gt;"-",MOD(AD152,100),IF(MOD(ABS(AD152),100)&gt;9,MOD(ABS(AD152),100)+2,11)),0))</f>
        <v>24</v>
      </c>
      <c r="AR152">
        <f t="shared" si="72"/>
        <v>-10</v>
      </c>
      <c r="AS152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0</v>
      </c>
      <c r="AT152" t="str">
        <f>IF($A152&gt;0,IF(VLOOKUP($A152,seznam!$A$2:$C$398,2)&gt;0,VLOOKUP($A152,seznam!$A$2:$C$398,2),"------"),"------")</f>
        <v>Mencler Jan</v>
      </c>
    </row>
    <row r="153" spans="1:46" x14ac:dyDescent="0.2">
      <c r="A153" s="218"/>
      <c r="B153" s="213"/>
      <c r="C153" s="35" t="str">
        <f>IF(A152&gt;0,IF(VLOOKUP(A152,seznam!$A$2:$C$398,2)&gt;0,VLOOKUP(A152,seznam!$A$2:$C$398,2),"------"),"------")</f>
        <v>Mencler Jan</v>
      </c>
      <c r="D153" s="204"/>
      <c r="E153" s="204"/>
      <c r="F153" s="205"/>
      <c r="G153" s="200"/>
      <c r="H153" s="201"/>
      <c r="I153" s="202"/>
      <c r="J153" s="203"/>
      <c r="K153" s="204"/>
      <c r="L153" s="205"/>
      <c r="M153" s="203"/>
      <c r="N153" s="204"/>
      <c r="O153" s="210"/>
      <c r="P153" s="194"/>
      <c r="Q153" s="195"/>
      <c r="R153" s="196"/>
      <c r="S153" s="197"/>
      <c r="T153" s="198"/>
      <c r="U153" s="172"/>
      <c r="V153" s="7">
        <v>4</v>
      </c>
      <c r="W153" s="11" t="str">
        <f>C151</f>
        <v>Nečas Martin</v>
      </c>
      <c r="X153" s="17" t="s">
        <v>8</v>
      </c>
      <c r="Y153" s="14" t="str">
        <f>C153</f>
        <v>Mencler Jan</v>
      </c>
      <c r="Z153" s="42" t="s">
        <v>477</v>
      </c>
      <c r="AA153" s="39" t="s">
        <v>471</v>
      </c>
      <c r="AB153" s="39" t="s">
        <v>462</v>
      </c>
      <c r="AC153" s="39"/>
      <c r="AD153" s="46"/>
      <c r="AE153" s="25">
        <f t="shared" si="70"/>
        <v>2</v>
      </c>
      <c r="AF153" s="26" t="s">
        <v>5</v>
      </c>
      <c r="AG153" s="27">
        <f t="shared" si="71"/>
        <v>1</v>
      </c>
      <c r="AJ153" s="102">
        <f>IF(ISBLANK(U150), A150,0)</f>
        <v>65</v>
      </c>
      <c r="AK153" s="102">
        <f>IF(ISBLANK(U152), A152,0)</f>
        <v>240</v>
      </c>
      <c r="AP153" s="106">
        <f t="shared" ref="AP153:AP155" si="74">IF(OR(VALUE($AJ153)=0,VALUE($AK153)=0), "0",IF(LEN(Z153)&gt;0,IF(MID(Z153,1,1)&lt;&gt;"-",IF(MOD(ABS(Z153),100)&gt;9,MOD(ABS(Z153),100)+2,11),MOD(ABS(Z153),100)),0)+IF(LEN(AA153)&gt;0,IF(MID(AA153,1,1)&lt;&gt;"-",IF(MOD(ABS(AA153),100)&gt;9,MOD(ABS(AA153),100)+2,11),MOD(ABS(AA153),100)),0)+IF(LEN(AB153)&gt;0,IF(MID(AB153,1,1)&lt;&gt;"-",IF(MOD(ABS(AB153),100)&gt;9,MOD(ABS(AB153),100)+2,11),MOD(ABS(AB153),100)),0)+IF(LEN(AC153)&gt;0,IF(MID(AC153,1,1)&lt;&gt;"-",IF(MOD(ABS(AC153),100)&gt;9,MOD(ABS(AC153),100)+2,11),MOD(ABS(AC153),100)),0)+IF(LEN(AD153)&gt;0,IF(MID(AD153,1,1)&lt;&gt;"-",IF(MOD(ABS(AD153),100)&gt;9,MOD(ABS(AD153),100)+2,11),MOD(ABS(AD153),100)),0))</f>
        <v>34</v>
      </c>
      <c r="AQ153" s="106">
        <f t="shared" si="73"/>
        <v>30</v>
      </c>
      <c r="AR153">
        <f t="shared" si="72"/>
        <v>4</v>
      </c>
    </row>
    <row r="154" spans="1:46" x14ac:dyDescent="0.2">
      <c r="A154" s="218">
        <v>147</v>
      </c>
      <c r="B154" s="212">
        <v>3</v>
      </c>
      <c r="C154" s="38" t="str">
        <f>IF(A154&gt;0,IF(VLOOKUP(A154,seznam!$A$2:$C$398,3)&gt;0,VLOOKUP(A154,seznam!$A$2:$C$398,3),"------"),"------")</f>
        <v>TJ Sokol Ždárná</v>
      </c>
      <c r="D154" s="182">
        <f>L150</f>
        <v>0</v>
      </c>
      <c r="E154" s="182" t="str">
        <f>K150</f>
        <v>:</v>
      </c>
      <c r="F154" s="186">
        <f>J150</f>
        <v>2</v>
      </c>
      <c r="G154" s="192">
        <f>L152</f>
        <v>2</v>
      </c>
      <c r="H154" s="182" t="str">
        <f>K152</f>
        <v>:</v>
      </c>
      <c r="I154" s="186">
        <f>J152</f>
        <v>0</v>
      </c>
      <c r="J154" s="174"/>
      <c r="K154" s="175"/>
      <c r="L154" s="199"/>
      <c r="M154" s="192">
        <f>AG152</f>
        <v>2</v>
      </c>
      <c r="N154" s="182" t="str">
        <f>AF152</f>
        <v>:</v>
      </c>
      <c r="O154" s="214">
        <f>AE152</f>
        <v>0</v>
      </c>
      <c r="P154" s="180">
        <f>D154+G154+M154</f>
        <v>4</v>
      </c>
      <c r="Q154" s="182" t="s">
        <v>5</v>
      </c>
      <c r="R154" s="186">
        <f>F154+I154+O154</f>
        <v>2</v>
      </c>
      <c r="S154" s="188">
        <f>IF(D154&gt;F154,2,IF(AND(D154&lt;F154,E154=":"),1,0))+IF(G154&gt;I154,2,IF(AND(G154&lt;I154,H154=":"),1,0))+IF(M154&gt;O154,2,IF(AND(M154&lt;O154,N154=":"),1,0))</f>
        <v>5</v>
      </c>
      <c r="T154" s="190">
        <v>2</v>
      </c>
      <c r="U154" s="172"/>
      <c r="V154" s="7">
        <v>5</v>
      </c>
      <c r="W154" s="11" t="str">
        <f>C153</f>
        <v>Mencler Jan</v>
      </c>
      <c r="X154" s="17" t="s">
        <v>8</v>
      </c>
      <c r="Y154" s="14" t="str">
        <f>C157</f>
        <v>Veselý Martin</v>
      </c>
      <c r="Z154" s="42" t="s">
        <v>458</v>
      </c>
      <c r="AA154" s="39" t="s">
        <v>458</v>
      </c>
      <c r="AB154" s="39"/>
      <c r="AC154" s="39"/>
      <c r="AD154" s="46"/>
      <c r="AE154" s="25">
        <f t="shared" si="70"/>
        <v>2</v>
      </c>
      <c r="AF154" s="26" t="s">
        <v>5</v>
      </c>
      <c r="AG154" s="27">
        <f t="shared" si="71"/>
        <v>0</v>
      </c>
      <c r="AJ154" s="102">
        <f>IF(ISBLANK(U152), A152,0)</f>
        <v>240</v>
      </c>
      <c r="AK154" s="102">
        <f>IF(ISBLANK(U156), A156,0)</f>
        <v>338</v>
      </c>
      <c r="AP154" s="106">
        <f t="shared" si="74"/>
        <v>22</v>
      </c>
      <c r="AQ154" s="106">
        <f t="shared" si="73"/>
        <v>12</v>
      </c>
      <c r="AR154">
        <f t="shared" si="72"/>
        <v>10</v>
      </c>
      <c r="AS154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6</v>
      </c>
      <c r="AT154" t="str">
        <f>IF($A154&gt;0,IF(VLOOKUP($A154,seznam!$A$2:$C$398,2)&gt;0,VLOOKUP($A154,seznam!$A$2:$C$398,2),"------"),"------")</f>
        <v>Látal Radek</v>
      </c>
    </row>
    <row r="155" spans="1:46" ht="13.5" thickBot="1" x14ac:dyDescent="0.25">
      <c r="A155" s="218"/>
      <c r="B155" s="213"/>
      <c r="C155" s="35" t="str">
        <f>IF(A154&gt;0,IF(VLOOKUP(A154,seznam!$A$2:$C$398,2)&gt;0,VLOOKUP(A154,seznam!$A$2:$C$398,2),"------"),"------")</f>
        <v>Látal Radek</v>
      </c>
      <c r="D155" s="204"/>
      <c r="E155" s="204"/>
      <c r="F155" s="205"/>
      <c r="G155" s="203"/>
      <c r="H155" s="204"/>
      <c r="I155" s="205"/>
      <c r="J155" s="200"/>
      <c r="K155" s="201"/>
      <c r="L155" s="202"/>
      <c r="M155" s="203"/>
      <c r="N155" s="204"/>
      <c r="O155" s="210"/>
      <c r="P155" s="207"/>
      <c r="Q155" s="204"/>
      <c r="R155" s="205"/>
      <c r="S155" s="197"/>
      <c r="T155" s="198"/>
      <c r="U155" s="172"/>
      <c r="V155" s="8">
        <v>6</v>
      </c>
      <c r="W155" s="12" t="str">
        <f>C155</f>
        <v>Látal Radek</v>
      </c>
      <c r="X155" s="19" t="s">
        <v>8</v>
      </c>
      <c r="Y155" s="15" t="str">
        <f>C151</f>
        <v>Nečas Martin</v>
      </c>
      <c r="Z155" s="43" t="s">
        <v>465</v>
      </c>
      <c r="AA155" s="44" t="s">
        <v>471</v>
      </c>
      <c r="AB155" s="44"/>
      <c r="AC155" s="44"/>
      <c r="AD155" s="47"/>
      <c r="AE155" s="28">
        <f t="shared" si="70"/>
        <v>0</v>
      </c>
      <c r="AF155" s="29" t="s">
        <v>5</v>
      </c>
      <c r="AG155" s="30">
        <f t="shared" si="71"/>
        <v>2</v>
      </c>
      <c r="AJ155" s="102">
        <f>IF(ISBLANK(U154), A154,0)</f>
        <v>147</v>
      </c>
      <c r="AK155" s="102">
        <f>IF(ISBLANK(U150), A150,0)</f>
        <v>65</v>
      </c>
      <c r="AP155" s="106">
        <f t="shared" si="74"/>
        <v>12</v>
      </c>
      <c r="AQ155" s="106">
        <f t="shared" si="73"/>
        <v>22</v>
      </c>
      <c r="AR155">
        <f t="shared" si="72"/>
        <v>-10</v>
      </c>
    </row>
    <row r="156" spans="1:46" x14ac:dyDescent="0.2">
      <c r="A156" s="218">
        <v>338</v>
      </c>
      <c r="B156" s="212">
        <v>4</v>
      </c>
      <c r="C156" s="38" t="str">
        <f>IF(A156&gt;0,IF(VLOOKUP(A156,seznam!$A$2:$C$398,3)&gt;0,VLOOKUP(A156,seznam!$A$2:$C$398,3),"------"),"------")</f>
        <v>Jestřábi Svitávka</v>
      </c>
      <c r="D156" s="182">
        <f>O150</f>
        <v>0</v>
      </c>
      <c r="E156" s="182" t="str">
        <f>N150</f>
        <v>:</v>
      </c>
      <c r="F156" s="186">
        <f>M150</f>
        <v>2</v>
      </c>
      <c r="G156" s="192">
        <f>O152</f>
        <v>0</v>
      </c>
      <c r="H156" s="182" t="str">
        <f>N152</f>
        <v>:</v>
      </c>
      <c r="I156" s="186">
        <f>M152</f>
        <v>2</v>
      </c>
      <c r="J156" s="192">
        <f>O154</f>
        <v>0</v>
      </c>
      <c r="K156" s="182" t="str">
        <f>N154</f>
        <v>:</v>
      </c>
      <c r="L156" s="186">
        <f>M154</f>
        <v>2</v>
      </c>
      <c r="M156" s="174"/>
      <c r="N156" s="175"/>
      <c r="O156" s="176"/>
      <c r="P156" s="180">
        <f>D156+G156+J156</f>
        <v>0</v>
      </c>
      <c r="Q156" s="182" t="s">
        <v>5</v>
      </c>
      <c r="R156" s="186">
        <f>F156+I156+L156</f>
        <v>6</v>
      </c>
      <c r="S156" s="188">
        <f>IF(D156&gt;F156,2,IF(AND(D156&lt;F156,E156=":"),1,0))+IF(G156&gt;I156,2,IF(AND(G156&lt;I156,H156=":"),1,0))+IF(J156&gt;L156,2,IF(AND(J156&lt;L156,K156=":"),1,0))</f>
        <v>3</v>
      </c>
      <c r="T156" s="190">
        <v>4</v>
      </c>
      <c r="U156" s="173"/>
      <c r="AS156">
        <f ca="1">IF($AJ150=INDIRECT(ADDRESS(ROW(),1)),$AR150,0)+IF($AJ151=INDIRECT(ADDRESS(ROW(),1)),$AR151,0)+IF($AJ152=INDIRECT(ADDRESS(ROW(),1)),$AR152,0)+IF($AJ153=INDIRECT(ADDRESS(ROW(),1)),$AR153,0)+IF($AJ154=INDIRECT(ADDRESS(ROW(),1)),$AR154,0)+IF($AJ155=INDIRECT(ADDRESS(ROW(),1)),$AR155,0)+IF($AK150=INDIRECT(ADDRESS(ROW(),1)),-$AR150,0)+IF($AK151=INDIRECT(ADDRESS(ROW(),1)),-$AR151,0)+IF($AK152=INDIRECT(ADDRESS(ROW(),1)),-$AR152,0)+IF($AK153=INDIRECT(ADDRESS(ROW(),1)),-$AR153,0)+IF($AK154=INDIRECT(ADDRESS(ROW(),1)),-$AR154,0)+IF($AK155=INDIRECT(ADDRESS(ROW(),1)),-$AR155,0)</f>
        <v>-34</v>
      </c>
      <c r="AT156" t="str">
        <f>IF($A156&gt;0,IF(VLOOKUP($A156,seznam!$A$2:$C$398,2)&gt;0,VLOOKUP($A156,seznam!$A$2:$C$398,2),"------"),"------")</f>
        <v>Veselý Martin</v>
      </c>
    </row>
    <row r="157" spans="1:46" ht="13.5" thickBot="1" x14ac:dyDescent="0.25">
      <c r="A157" s="219"/>
      <c r="B157" s="220"/>
      <c r="C157" s="36" t="str">
        <f>IF(A156&gt;0,IF(VLOOKUP(A156,seznam!$A$2:$C$398,2)&gt;0,VLOOKUP(A156,seznam!$A$2:$C$398,2),"------"),"------")</f>
        <v>Veselý Martin</v>
      </c>
      <c r="D157" s="183"/>
      <c r="E157" s="183"/>
      <c r="F157" s="187"/>
      <c r="G157" s="193"/>
      <c r="H157" s="183"/>
      <c r="I157" s="187"/>
      <c r="J157" s="193"/>
      <c r="K157" s="183"/>
      <c r="L157" s="187"/>
      <c r="M157" s="177"/>
      <c r="N157" s="178"/>
      <c r="O157" s="179"/>
      <c r="P157" s="181"/>
      <c r="Q157" s="183"/>
      <c r="R157" s="187"/>
      <c r="S157" s="189"/>
      <c r="T157" s="191"/>
      <c r="U157" s="173"/>
    </row>
    <row r="158" spans="1:46" ht="13.5" thickBot="1" x14ac:dyDescent="0.25"/>
    <row r="159" spans="1:46" ht="13.5" thickBot="1" x14ac:dyDescent="0.25">
      <c r="A159" s="86"/>
      <c r="B159" s="163" t="s">
        <v>27</v>
      </c>
      <c r="C159" s="164"/>
      <c r="D159" s="165">
        <v>1</v>
      </c>
      <c r="E159" s="166"/>
      <c r="F159" s="167"/>
      <c r="G159" s="168">
        <v>2</v>
      </c>
      <c r="H159" s="166"/>
      <c r="I159" s="167"/>
      <c r="J159" s="168">
        <v>3</v>
      </c>
      <c r="K159" s="166"/>
      <c r="L159" s="167"/>
      <c r="M159" s="168">
        <v>4</v>
      </c>
      <c r="N159" s="166"/>
      <c r="O159" s="169"/>
      <c r="P159" s="165" t="s">
        <v>2</v>
      </c>
      <c r="Q159" s="170"/>
      <c r="R159" s="171"/>
      <c r="S159" s="5" t="s">
        <v>3</v>
      </c>
      <c r="T159" s="4" t="s">
        <v>4</v>
      </c>
    </row>
    <row r="160" spans="1:46" x14ac:dyDescent="0.2">
      <c r="A160" s="224">
        <v>66</v>
      </c>
      <c r="B160" s="225">
        <v>1</v>
      </c>
      <c r="C160" s="37" t="str">
        <f>IF(A160&gt;0,IF(VLOOKUP(A160,seznam!$A$2:$C$398,3)&gt;0,VLOOKUP(A160,seznam!$A$2:$C$398,3),"------"),"------")</f>
        <v>Spartak Adamov</v>
      </c>
      <c r="D160" s="226"/>
      <c r="E160" s="227"/>
      <c r="F160" s="228"/>
      <c r="G160" s="221">
        <f>AE163</f>
        <v>2</v>
      </c>
      <c r="H160" s="222" t="str">
        <f>AF163</f>
        <v>:</v>
      </c>
      <c r="I160" s="223">
        <f>AG163</f>
        <v>0</v>
      </c>
      <c r="J160" s="221">
        <f>AG165</f>
        <v>2</v>
      </c>
      <c r="K160" s="222" t="str">
        <f>AF165</f>
        <v>:</v>
      </c>
      <c r="L160" s="223">
        <f>AE165</f>
        <v>0</v>
      </c>
      <c r="M160" s="221">
        <f>AE160</f>
        <v>2</v>
      </c>
      <c r="N160" s="222" t="str">
        <f>AF160</f>
        <v>:</v>
      </c>
      <c r="O160" s="209">
        <f>AG160</f>
        <v>0</v>
      </c>
      <c r="P160" s="206">
        <f>G160+J160+M160</f>
        <v>6</v>
      </c>
      <c r="Q160" s="222" t="s">
        <v>5</v>
      </c>
      <c r="R160" s="223">
        <f>I160+L160+O160</f>
        <v>0</v>
      </c>
      <c r="S160" s="208">
        <f>IF(G160&gt;I160,2,IF(AND(G160&lt;I160,H160=":"),1,0))+IF(J160&gt;L160,2,IF(AND(J160&lt;L160,K160=":"),1,0))+IF(M160&gt;O160,2,IF(AND(M160&lt;O160,N160=":"),1,0))</f>
        <v>6</v>
      </c>
      <c r="T160" s="211">
        <v>1</v>
      </c>
      <c r="U160" s="172"/>
      <c r="V160" s="6">
        <v>1</v>
      </c>
      <c r="W160" s="10" t="str">
        <f>C161</f>
        <v>Kotol Lukáš</v>
      </c>
      <c r="X160" s="16" t="s">
        <v>8</v>
      </c>
      <c r="Y160" s="13" t="str">
        <f>C167</f>
        <v>Všianský Jiří</v>
      </c>
      <c r="Z160" s="40" t="s">
        <v>461</v>
      </c>
      <c r="AA160" s="41" t="s">
        <v>458</v>
      </c>
      <c r="AB160" s="41"/>
      <c r="AC160" s="41"/>
      <c r="AD160" s="45"/>
      <c r="AE160" s="22">
        <f t="shared" ref="AE160:AE165" si="75">IF(OR(VALUE($AJ160)=0,VALUE($AK160)=0), "0",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)</f>
        <v>2</v>
      </c>
      <c r="AF160" s="23" t="s">
        <v>5</v>
      </c>
      <c r="AG160" s="24">
        <f t="shared" ref="AG160:AG165" si="76">IF(OR(VALUE($AJ160)=0,VALUE($AK160)=0), "0",IF(AND(LEN(Z160)&gt;0,MID(Z160,1,1)="-"),"1","0")+IF(AND(LEN(AA160)&gt;0,MID(AA160,1,1)="-"),"1","0")+IF(AND(LEN(AB160)&gt;0,MID(AB160,1,1)="-"),"1","0")+IF(AND(LEN(AC160)&gt;0,MID(AC160,1,1)="-"),"1","0")+IF(AND(LEN(AD160)&gt;0,MID(AD160,1,1)="-"),"1","0"))</f>
        <v>0</v>
      </c>
      <c r="AJ160" s="102">
        <f>IF(ISBLANK(U160), A160,0)</f>
        <v>66</v>
      </c>
      <c r="AK160" s="102">
        <f>IF(ISBLANK(U166), A166,0)</f>
        <v>361</v>
      </c>
      <c r="AP160" s="106">
        <f>IF(OR(VALUE($AJ160)=0,VALUE($AK160)=0), "0",IF(LEN(Z160)&gt;0,IF(MID(Z160,1,1)&lt;&gt;"-",IF(MOD(ABS(Z160),100)&gt;9,MOD(ABS(Z160),100)+2,11),MOD(ABS(Z160),100)),0)+IF(LEN(AA160)&gt;0,IF(MID(AA160,1,1)&lt;&gt;"-",IF(MOD(ABS(AA160),100)&gt;9,MOD(ABS(AA160),100)+2,11),MOD(ABS(AA160),100)),0)+IF(LEN(AB160)&gt;0,IF(MID(AB160,1,1)&lt;&gt;"-",IF(MOD(ABS(AB160),100)&gt;9,MOD(ABS(AB160),100)+2,11),MOD(ABS(AB160),100)),0)+IF(LEN(AC160)&gt;0,IF(MID(AC160,1,1)&lt;&gt;"-",IF(MOD(ABS(AC160),100)&gt;9,MOD(ABS(AC160),100)+2,11),MOD(ABS(AC160),100)),0)+IF(LEN(AD160)&gt;0,IF(MID(AD160,1,1)&lt;&gt;"-",IF(MOD(ABS(AD160),100)&gt;9,MOD(ABS(AD160),100)+2,11),MOD(ABS(AD160),100)),0))</f>
        <v>22</v>
      </c>
      <c r="AQ160" s="106">
        <f>IF(OR(VALUE($AJ160)=0,VALUE($AK160)=0), "0",IF(LEN(Z160)&gt;0,IF(MID(Z160,1,1)&lt;&gt;"-",MOD(Z160,100),IF(MOD(ABS(Z160),100)&gt;9,MOD(ABS(Z160),100)+2,11)),0)+IF(LEN(AA160)&gt;0,IF(MID(AA160,1,1)&lt;&gt;"-",MOD(AA160,100),IF(MOD(ABS(AA160),100)&gt;9,MOD(ABS(AA160),100)+2,11)),0)+IF(LEN(AB160)&gt;0,IF(MID(AB160,1,1)&lt;&gt;"-",MOD(AB160,100),IF(MOD(ABS(AB160),100)&gt;9,MOD(ABS(AB160),100)+2,11)),0)+IF(LEN(AC160)&gt;0,IF(MID(AC160,1,1)&lt;&gt;"-",MOD(AC160,100),IF(MOD(ABS(AC160),100)&gt;9,MOD(ABS(AC160),100)+2,11)),0)+IF(LEN(AD160)&gt;0,IF(MID(AD160,1,1)&lt;&gt;"-",MOD(AD160,100),IF(MOD(ABS(AD160),100)&gt;9,MOD(ABS(AD160),100)+2,11)),0))</f>
        <v>15</v>
      </c>
      <c r="AR160">
        <f>AP160-AQ160</f>
        <v>7</v>
      </c>
      <c r="AS160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24</v>
      </c>
      <c r="AT160" t="str">
        <f>IF($A160&gt;0,IF(VLOOKUP($A160,seznam!$A$2:$C$398,2)&gt;0,VLOOKUP($A160,seznam!$A$2:$C$398,2),"------"),"------")</f>
        <v>Kotol Lukáš</v>
      </c>
    </row>
    <row r="161" spans="1:46" x14ac:dyDescent="0.2">
      <c r="A161" s="218"/>
      <c r="B161" s="213"/>
      <c r="C161" s="85" t="str">
        <f>IF(A160&gt;0,IF(VLOOKUP(A160,seznam!$A$2:$C$398,2)&gt;0,VLOOKUP(A160,seznam!$A$2:$C$398,2),"------"),"------")</f>
        <v>Kotol Lukáš</v>
      </c>
      <c r="D161" s="201"/>
      <c r="E161" s="201"/>
      <c r="F161" s="202"/>
      <c r="G161" s="203"/>
      <c r="H161" s="204"/>
      <c r="I161" s="205"/>
      <c r="J161" s="203"/>
      <c r="K161" s="204"/>
      <c r="L161" s="205"/>
      <c r="M161" s="203"/>
      <c r="N161" s="204"/>
      <c r="O161" s="210"/>
      <c r="P161" s="207"/>
      <c r="Q161" s="204"/>
      <c r="R161" s="205"/>
      <c r="S161" s="197"/>
      <c r="T161" s="198"/>
      <c r="U161" s="172"/>
      <c r="V161" s="7">
        <v>2</v>
      </c>
      <c r="W161" s="11" t="str">
        <f>C163</f>
        <v>Sekanina Stanislav</v>
      </c>
      <c r="X161" s="17" t="s">
        <v>8</v>
      </c>
      <c r="Y161" s="14" t="str">
        <f>C165</f>
        <v>Chlup Dominik</v>
      </c>
      <c r="Z161" s="42" t="s">
        <v>469</v>
      </c>
      <c r="AA161" s="39" t="s">
        <v>470</v>
      </c>
      <c r="AB161" s="39"/>
      <c r="AC161" s="39"/>
      <c r="AD161" s="46"/>
      <c r="AE161" s="25">
        <f t="shared" si="75"/>
        <v>0</v>
      </c>
      <c r="AF161" s="26" t="s">
        <v>5</v>
      </c>
      <c r="AG161" s="27">
        <f t="shared" si="76"/>
        <v>2</v>
      </c>
      <c r="AJ161" s="102">
        <f>IF(ISBLANK(U162), A162,0)</f>
        <v>249</v>
      </c>
      <c r="AK161" s="102">
        <f>IF(ISBLANK(U164), A164,0)</f>
        <v>148</v>
      </c>
      <c r="AP161" s="106">
        <f>IF(OR(VALUE($AJ161)=0,VALUE($AK161)=0), "0",IF(LEN(Z161)&gt;0,IF(MID(Z161,1,1)&lt;&gt;"-",IF(MOD(ABS(Z161),100)&gt;9,MOD(ABS(Z161),100)+2,11),MOD(ABS(Z161),100)),0)+IF(LEN(AA161)&gt;0,IF(MID(AA161,1,1)&lt;&gt;"-",IF(MOD(ABS(AA161),100)&gt;9,MOD(ABS(AA161),100)+2,11),MOD(ABS(AA161),100)),0)+IF(LEN(AB161)&gt;0,IF(MID(AB161,1,1)&lt;&gt;"-",IF(MOD(ABS(AB161),100)&gt;9,MOD(ABS(AB161),100)+2,11),MOD(ABS(AB161),100)),0)+IF(LEN(AC161)&gt;0,IF(MID(AC161,1,1)&lt;&gt;"-",IF(MOD(ABS(AC161),100)&gt;9,MOD(ABS(AC161),100)+2,11),MOD(ABS(AC161),100)),0)+IF(LEN(AD161)&gt;0,IF(MID(AD161,1,1)&lt;&gt;"-",IF(MOD(ABS(AD161),100)&gt;9,MOD(ABS(AD161),100)+2,11),MOD(ABS(AD161),100)),0))</f>
        <v>12</v>
      </c>
      <c r="AQ161" s="106">
        <f>IF(OR(VALUE($AJ161)=0,VALUE($AK161)=0), "0",IF(LEN(Z161)&gt;0,IF(MID(Z161,1,1)&lt;&gt;"-",MOD(Z161,100),IF(MOD(ABS(Z161),100)&gt;9,MOD(ABS(Z161),100)+2,11)),0)+IF(LEN(AA161)&gt;0,IF(MID(AA161,1,1)&lt;&gt;"-",MOD(AA161,100),IF(MOD(ABS(AA161),100)&gt;9,MOD(ABS(AA161),100)+2,11)),0)+IF(LEN(AB161)&gt;0,IF(MID(AB161,1,1)&lt;&gt;"-",MOD(AB161,100),IF(MOD(ABS(AB161),100)&gt;9,MOD(ABS(AB161),100)+2,11)),0)+IF(LEN(AC161)&gt;0,IF(MID(AC161,1,1)&lt;&gt;"-",MOD(AC161,100),IF(MOD(ABS(AC161),100)&gt;9,MOD(ABS(AC161),100)+2,11)),0)+IF(LEN(AD161)&gt;0,IF(MID(AD161,1,1)&lt;&gt;"-",MOD(AD161,100),IF(MOD(ABS(AD161),100)&gt;9,MOD(ABS(AD161),100)+2,11)),0))</f>
        <v>22</v>
      </c>
      <c r="AR161">
        <f t="shared" ref="AR161:AR165" si="77">AP161-AQ161</f>
        <v>-10</v>
      </c>
    </row>
    <row r="162" spans="1:46" x14ac:dyDescent="0.2">
      <c r="A162" s="218">
        <v>249</v>
      </c>
      <c r="B162" s="212">
        <v>2</v>
      </c>
      <c r="C162" s="38" t="str">
        <f>IF(A162&gt;0,IF(VLOOKUP(A162,seznam!$A$2:$C$398,3)&gt;0,VLOOKUP(A162,seznam!$A$2:$C$398,3),"------"),"------")</f>
        <v>Viktoria ST Suchý</v>
      </c>
      <c r="D162" s="182">
        <f>I160</f>
        <v>0</v>
      </c>
      <c r="E162" s="182" t="str">
        <f>H160</f>
        <v>:</v>
      </c>
      <c r="F162" s="186">
        <f>G160</f>
        <v>2</v>
      </c>
      <c r="G162" s="174"/>
      <c r="H162" s="175"/>
      <c r="I162" s="199"/>
      <c r="J162" s="192">
        <f>AE161</f>
        <v>0</v>
      </c>
      <c r="K162" s="182" t="str">
        <f>AF161</f>
        <v>:</v>
      </c>
      <c r="L162" s="186">
        <f>AG161</f>
        <v>2</v>
      </c>
      <c r="M162" s="192">
        <f>AE164</f>
        <v>0</v>
      </c>
      <c r="N162" s="182" t="str">
        <f>AF164</f>
        <v>:</v>
      </c>
      <c r="O162" s="214">
        <f>AG164</f>
        <v>2</v>
      </c>
      <c r="P162" s="180">
        <f>D162+J162+M162</f>
        <v>0</v>
      </c>
      <c r="Q162" s="182" t="s">
        <v>5</v>
      </c>
      <c r="R162" s="186">
        <f>F162+L162+O162</f>
        <v>6</v>
      </c>
      <c r="S162" s="188">
        <f>IF(D162&gt;F162,2,IF(AND(D162&lt;F162,E162=":"),1,0))+IF(J162&gt;L162,2,IF(AND(J162&lt;L162,K162=":"),1,0))+IF(M162&gt;O162,2,IF(AND(M162&lt;O162,N162=":"),1,0))</f>
        <v>3</v>
      </c>
      <c r="T162" s="190">
        <v>4</v>
      </c>
      <c r="U162" s="172"/>
      <c r="V162" s="7">
        <v>3</v>
      </c>
      <c r="W162" s="11" t="str">
        <f>C167</f>
        <v>Všianský Jiří</v>
      </c>
      <c r="X162" s="18" t="s">
        <v>8</v>
      </c>
      <c r="Y162" s="14" t="str">
        <f>C165</f>
        <v>Chlup Dominik</v>
      </c>
      <c r="Z162" s="42" t="s">
        <v>475</v>
      </c>
      <c r="AA162" s="39" t="s">
        <v>466</v>
      </c>
      <c r="AB162" s="39"/>
      <c r="AC162" s="39"/>
      <c r="AD162" s="46"/>
      <c r="AE162" s="25">
        <f t="shared" si="75"/>
        <v>0</v>
      </c>
      <c r="AF162" s="26" t="s">
        <v>5</v>
      </c>
      <c r="AG162" s="27">
        <f t="shared" si="76"/>
        <v>2</v>
      </c>
      <c r="AJ162" s="102">
        <f>IF(ISBLANK(U166), A166,0)</f>
        <v>361</v>
      </c>
      <c r="AK162" s="102">
        <f>IF(ISBLANK(U164), A164,0)</f>
        <v>148</v>
      </c>
      <c r="AP162" s="106">
        <f>IF(OR(VALUE($AJ162)=0,VALUE($AK162)=0), "0",IF(LEN(Z162)&gt;0,IF(MID(Z162,1,1)&lt;&gt;"-",IF(MOD(ABS(Z162),100)&gt;9,MOD(ABS(Z162),100)+2,11),MOD(ABS(Z162),100)),0)+IF(LEN(AA162)&gt;0,IF(MID(AA162,1,1)&lt;&gt;"-",IF(MOD(ABS(AA162),100)&gt;9,MOD(ABS(AA162),100)+2,11),MOD(ABS(AA162),100)),0)+IF(LEN(AB162)&gt;0,IF(MID(AB162,1,1)&lt;&gt;"-",IF(MOD(ABS(AB162),100)&gt;9,MOD(ABS(AB162),100)+2,11),MOD(ABS(AB162),100)),0)+IF(LEN(AC162)&gt;0,IF(MID(AC162,1,1)&lt;&gt;"-",IF(MOD(ABS(AC162),100)&gt;9,MOD(ABS(AC162),100)+2,11),MOD(ABS(AC162),100)),0)+IF(LEN(AD162)&gt;0,IF(MID(AD162,1,1)&lt;&gt;"-",IF(MOD(ABS(AD162),100)&gt;9,MOD(ABS(AD162),100)+2,11),MOD(ABS(AD162),100)),0))</f>
        <v>19</v>
      </c>
      <c r="AQ162" s="106">
        <f t="shared" ref="AQ162:AQ165" si="78">IF(OR(VALUE($AJ162)=0,VALUE($AK162)=0), "0",IF(LEN(Z162)&gt;0,IF(MID(Z162,1,1)&lt;&gt;"-",MOD(Z162,100),IF(MOD(ABS(Z162),100)&gt;9,MOD(ABS(Z162),100)+2,11)),0)+IF(LEN(AA162)&gt;0,IF(MID(AA162,1,1)&lt;&gt;"-",MOD(AA162,100),IF(MOD(ABS(AA162),100)&gt;9,MOD(ABS(AA162),100)+2,11)),0)+IF(LEN(AB162)&gt;0,IF(MID(AB162,1,1)&lt;&gt;"-",MOD(AB162,100),IF(MOD(ABS(AB162),100)&gt;9,MOD(ABS(AB162),100)+2,11)),0)+IF(LEN(AC162)&gt;0,IF(MID(AC162,1,1)&lt;&gt;"-",MOD(AC162,100),IF(MOD(ABS(AC162),100)&gt;9,MOD(ABS(AC162),100)+2,11)),0)+IF(LEN(AD162)&gt;0,IF(MID(AD162,1,1)&lt;&gt;"-",MOD(AD162,100),IF(MOD(ABS(AD162),100)&gt;9,MOD(ABS(AD162),100)+2,11)),0))</f>
        <v>26</v>
      </c>
      <c r="AR162">
        <f t="shared" si="77"/>
        <v>-7</v>
      </c>
      <c r="AS162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-26</v>
      </c>
      <c r="AT162" t="str">
        <f>IF($A162&gt;0,IF(VLOOKUP($A162,seznam!$A$2:$C$398,2)&gt;0,VLOOKUP($A162,seznam!$A$2:$C$398,2),"------"),"------")</f>
        <v>Sekanina Stanislav</v>
      </c>
    </row>
    <row r="163" spans="1:46" x14ac:dyDescent="0.2">
      <c r="A163" s="218"/>
      <c r="B163" s="213"/>
      <c r="C163" s="35" t="str">
        <f>IF(A162&gt;0,IF(VLOOKUP(A162,seznam!$A$2:$C$398,2)&gt;0,VLOOKUP(A162,seznam!$A$2:$C$398,2),"------"),"------")</f>
        <v>Sekanina Stanislav</v>
      </c>
      <c r="D163" s="204"/>
      <c r="E163" s="204"/>
      <c r="F163" s="205"/>
      <c r="G163" s="200"/>
      <c r="H163" s="201"/>
      <c r="I163" s="202"/>
      <c r="J163" s="203"/>
      <c r="K163" s="204"/>
      <c r="L163" s="205"/>
      <c r="M163" s="203"/>
      <c r="N163" s="204"/>
      <c r="O163" s="210"/>
      <c r="P163" s="194"/>
      <c r="Q163" s="195"/>
      <c r="R163" s="196"/>
      <c r="S163" s="197"/>
      <c r="T163" s="198"/>
      <c r="U163" s="172"/>
      <c r="V163" s="7">
        <v>4</v>
      </c>
      <c r="W163" s="11" t="str">
        <f>C161</f>
        <v>Kotol Lukáš</v>
      </c>
      <c r="X163" s="17" t="s">
        <v>8</v>
      </c>
      <c r="Y163" s="14" t="str">
        <f>C163</f>
        <v>Sekanina Stanislav</v>
      </c>
      <c r="Z163" s="42" t="s">
        <v>463</v>
      </c>
      <c r="AA163" s="39" t="s">
        <v>462</v>
      </c>
      <c r="AB163" s="39"/>
      <c r="AC163" s="39"/>
      <c r="AD163" s="46"/>
      <c r="AE163" s="25">
        <f t="shared" si="75"/>
        <v>2</v>
      </c>
      <c r="AF163" s="26" t="s">
        <v>5</v>
      </c>
      <c r="AG163" s="27">
        <f t="shared" si="76"/>
        <v>0</v>
      </c>
      <c r="AJ163" s="102">
        <f>IF(ISBLANK(U160), A160,0)</f>
        <v>66</v>
      </c>
      <c r="AK163" s="102">
        <f>IF(ISBLANK(U162), A162,0)</f>
        <v>249</v>
      </c>
      <c r="AP163" s="106">
        <f t="shared" ref="AP163:AP165" si="79">IF(OR(VALUE($AJ163)=0,VALUE($AK163)=0), "0",IF(LEN(Z163)&gt;0,IF(MID(Z163,1,1)&lt;&gt;"-",IF(MOD(ABS(Z163),100)&gt;9,MOD(ABS(Z163),100)+2,11),MOD(ABS(Z163),100)),0)+IF(LEN(AA163)&gt;0,IF(MID(AA163,1,1)&lt;&gt;"-",IF(MOD(ABS(AA163),100)&gt;9,MOD(ABS(AA163),100)+2,11),MOD(ABS(AA163),100)),0)+IF(LEN(AB163)&gt;0,IF(MID(AB163,1,1)&lt;&gt;"-",IF(MOD(ABS(AB163),100)&gt;9,MOD(ABS(AB163),100)+2,11),MOD(ABS(AB163),100)),0)+IF(LEN(AC163)&gt;0,IF(MID(AC163,1,1)&lt;&gt;"-",IF(MOD(ABS(AC163),100)&gt;9,MOD(ABS(AC163),100)+2,11),MOD(ABS(AC163),100)),0)+IF(LEN(AD163)&gt;0,IF(MID(AD163,1,1)&lt;&gt;"-",IF(MOD(ABS(AD163),100)&gt;9,MOD(ABS(AD163),100)+2,11),MOD(ABS(AD163),100)),0))</f>
        <v>22</v>
      </c>
      <c r="AQ163" s="106">
        <f t="shared" si="78"/>
        <v>15</v>
      </c>
      <c r="AR163">
        <f t="shared" si="77"/>
        <v>7</v>
      </c>
    </row>
    <row r="164" spans="1:46" x14ac:dyDescent="0.2">
      <c r="A164" s="218">
        <v>148</v>
      </c>
      <c r="B164" s="212">
        <v>3</v>
      </c>
      <c r="C164" s="38" t="str">
        <f>IF(A164&gt;0,IF(VLOOKUP(A164,seznam!$A$2:$C$398,3)&gt;0,VLOOKUP(A164,seznam!$A$2:$C$398,3),"------"),"------")</f>
        <v>Letokruh Letovice</v>
      </c>
      <c r="D164" s="182">
        <f>L160</f>
        <v>0</v>
      </c>
      <c r="E164" s="182" t="str">
        <f>K160</f>
        <v>:</v>
      </c>
      <c r="F164" s="186">
        <f>J160</f>
        <v>2</v>
      </c>
      <c r="G164" s="192">
        <f>L162</f>
        <v>2</v>
      </c>
      <c r="H164" s="182" t="str">
        <f>K162</f>
        <v>:</v>
      </c>
      <c r="I164" s="186">
        <f>J162</f>
        <v>0</v>
      </c>
      <c r="J164" s="174"/>
      <c r="K164" s="175"/>
      <c r="L164" s="199"/>
      <c r="M164" s="192">
        <f>AG162</f>
        <v>2</v>
      </c>
      <c r="N164" s="182" t="str">
        <f>AF162</f>
        <v>:</v>
      </c>
      <c r="O164" s="214">
        <f>AE162</f>
        <v>0</v>
      </c>
      <c r="P164" s="180">
        <f>D164+G164+M164</f>
        <v>4</v>
      </c>
      <c r="Q164" s="182" t="s">
        <v>5</v>
      </c>
      <c r="R164" s="186">
        <f>F164+I164+O164</f>
        <v>2</v>
      </c>
      <c r="S164" s="188">
        <f>IF(D164&gt;F164,2,IF(AND(D164&lt;F164,E164=":"),1,0))+IF(G164&gt;I164,2,IF(AND(G164&lt;I164,H164=":"),1,0))+IF(M164&gt;O164,2,IF(AND(M164&lt;O164,N164=":"),1,0))</f>
        <v>5</v>
      </c>
      <c r="T164" s="190">
        <v>2</v>
      </c>
      <c r="U164" s="172"/>
      <c r="V164" s="7">
        <v>5</v>
      </c>
      <c r="W164" s="11" t="str">
        <f>C163</f>
        <v>Sekanina Stanislav</v>
      </c>
      <c r="X164" s="17" t="s">
        <v>8</v>
      </c>
      <c r="Y164" s="14" t="str">
        <f>C167</f>
        <v>Všianský Jiří</v>
      </c>
      <c r="Z164" s="42" t="s">
        <v>468</v>
      </c>
      <c r="AA164" s="39" t="s">
        <v>470</v>
      </c>
      <c r="AB164" s="39"/>
      <c r="AC164" s="39"/>
      <c r="AD164" s="46"/>
      <c r="AE164" s="25">
        <f t="shared" si="75"/>
        <v>0</v>
      </c>
      <c r="AF164" s="26" t="s">
        <v>5</v>
      </c>
      <c r="AG164" s="27">
        <f t="shared" si="76"/>
        <v>2</v>
      </c>
      <c r="AJ164" s="102">
        <f>IF(ISBLANK(U162), A162,0)</f>
        <v>249</v>
      </c>
      <c r="AK164" s="102">
        <f>IF(ISBLANK(U166), A166,0)</f>
        <v>361</v>
      </c>
      <c r="AP164" s="106">
        <f t="shared" si="79"/>
        <v>14</v>
      </c>
      <c r="AQ164" s="106">
        <f t="shared" si="78"/>
        <v>23</v>
      </c>
      <c r="AR164">
        <f t="shared" si="77"/>
        <v>-9</v>
      </c>
      <c r="AS164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7</v>
      </c>
      <c r="AT164" t="str">
        <f>IF($A164&gt;0,IF(VLOOKUP($A164,seznam!$A$2:$C$398,2)&gt;0,VLOOKUP($A164,seznam!$A$2:$C$398,2),"------"),"------")</f>
        <v>Chlup Dominik</v>
      </c>
    </row>
    <row r="165" spans="1:46" ht="13.5" thickBot="1" x14ac:dyDescent="0.25">
      <c r="A165" s="218"/>
      <c r="B165" s="213"/>
      <c r="C165" s="35" t="str">
        <f>IF(A164&gt;0,IF(VLOOKUP(A164,seznam!$A$2:$C$398,2)&gt;0,VLOOKUP(A164,seznam!$A$2:$C$398,2),"------"),"------")</f>
        <v>Chlup Dominik</v>
      </c>
      <c r="D165" s="204"/>
      <c r="E165" s="204"/>
      <c r="F165" s="205"/>
      <c r="G165" s="203"/>
      <c r="H165" s="204"/>
      <c r="I165" s="205"/>
      <c r="J165" s="200"/>
      <c r="K165" s="201"/>
      <c r="L165" s="202"/>
      <c r="M165" s="203"/>
      <c r="N165" s="204"/>
      <c r="O165" s="210"/>
      <c r="P165" s="207"/>
      <c r="Q165" s="204"/>
      <c r="R165" s="205"/>
      <c r="S165" s="197"/>
      <c r="T165" s="198"/>
      <c r="U165" s="172"/>
      <c r="V165" s="8">
        <v>6</v>
      </c>
      <c r="W165" s="12" t="str">
        <f>C165</f>
        <v>Chlup Dominik</v>
      </c>
      <c r="X165" s="19" t="s">
        <v>8</v>
      </c>
      <c r="Y165" s="15" t="str">
        <f>C161</f>
        <v>Kotol Lukáš</v>
      </c>
      <c r="Z165" s="43" t="s">
        <v>469</v>
      </c>
      <c r="AA165" s="44" t="s">
        <v>470</v>
      </c>
      <c r="AB165" s="44"/>
      <c r="AC165" s="44"/>
      <c r="AD165" s="47"/>
      <c r="AE165" s="28">
        <f t="shared" si="75"/>
        <v>0</v>
      </c>
      <c r="AF165" s="29" t="s">
        <v>5</v>
      </c>
      <c r="AG165" s="30">
        <f t="shared" si="76"/>
        <v>2</v>
      </c>
      <c r="AJ165" s="102">
        <f>IF(ISBLANK(U164), A164,0)</f>
        <v>148</v>
      </c>
      <c r="AK165" s="102">
        <f>IF(ISBLANK(U160), A160,0)</f>
        <v>66</v>
      </c>
      <c r="AP165" s="106">
        <f t="shared" si="79"/>
        <v>12</v>
      </c>
      <c r="AQ165" s="106">
        <f t="shared" si="78"/>
        <v>22</v>
      </c>
      <c r="AR165">
        <f t="shared" si="77"/>
        <v>-10</v>
      </c>
    </row>
    <row r="166" spans="1:46" x14ac:dyDescent="0.2">
      <c r="A166" s="218">
        <v>361</v>
      </c>
      <c r="B166" s="212">
        <v>4</v>
      </c>
      <c r="C166" s="38" t="str">
        <f>IF(A166&gt;0,IF(VLOOKUP(A166,seznam!$A$2:$C$398,3)&gt;0,VLOOKUP(A166,seznam!$A$2:$C$398,3),"------"),"------")</f>
        <v>Jestřábi Svitávka</v>
      </c>
      <c r="D166" s="182">
        <f>O160</f>
        <v>0</v>
      </c>
      <c r="E166" s="182" t="str">
        <f>N160</f>
        <v>:</v>
      </c>
      <c r="F166" s="186">
        <f>M160</f>
        <v>2</v>
      </c>
      <c r="G166" s="192">
        <f>O162</f>
        <v>2</v>
      </c>
      <c r="H166" s="182" t="str">
        <f>N162</f>
        <v>:</v>
      </c>
      <c r="I166" s="186">
        <f>M162</f>
        <v>0</v>
      </c>
      <c r="J166" s="192">
        <f>O164</f>
        <v>0</v>
      </c>
      <c r="K166" s="182" t="str">
        <f>N164</f>
        <v>:</v>
      </c>
      <c r="L166" s="186">
        <f>M164</f>
        <v>2</v>
      </c>
      <c r="M166" s="174"/>
      <c r="N166" s="175"/>
      <c r="O166" s="176"/>
      <c r="P166" s="180">
        <f>D166+G166+J166</f>
        <v>2</v>
      </c>
      <c r="Q166" s="182" t="s">
        <v>5</v>
      </c>
      <c r="R166" s="186">
        <f>F166+I166+L166</f>
        <v>4</v>
      </c>
      <c r="S166" s="188">
        <f>IF(D166&gt;F166,2,IF(AND(D166&lt;F166,E166=":"),1,0))+IF(G166&gt;I166,2,IF(AND(G166&lt;I166,H166=":"),1,0))+IF(J166&gt;L166,2,IF(AND(J166&lt;L166,K166=":"),1,0))</f>
        <v>4</v>
      </c>
      <c r="T166" s="190">
        <v>3</v>
      </c>
      <c r="U166" s="173"/>
      <c r="AS166">
        <f ca="1">IF($AJ160=INDIRECT(ADDRESS(ROW(),1)),$AR160,0)+IF($AJ161=INDIRECT(ADDRESS(ROW(),1)),$AR161,0)+IF($AJ162=INDIRECT(ADDRESS(ROW(),1)),$AR162,0)+IF($AJ163=INDIRECT(ADDRESS(ROW(),1)),$AR163,0)+IF($AJ164=INDIRECT(ADDRESS(ROW(),1)),$AR164,0)+IF($AJ165=INDIRECT(ADDRESS(ROW(),1)),$AR165,0)+IF($AK160=INDIRECT(ADDRESS(ROW(),1)),-$AR160,0)+IF($AK161=INDIRECT(ADDRESS(ROW(),1)),-$AR161,0)+IF($AK162=INDIRECT(ADDRESS(ROW(),1)),-$AR162,0)+IF($AK163=INDIRECT(ADDRESS(ROW(),1)),-$AR163,0)+IF($AK164=INDIRECT(ADDRESS(ROW(),1)),-$AR164,0)+IF($AK165=INDIRECT(ADDRESS(ROW(),1)),-$AR165,0)</f>
        <v>-5</v>
      </c>
      <c r="AT166" t="str">
        <f>IF($A166&gt;0,IF(VLOOKUP($A166,seznam!$A$2:$C$398,2)&gt;0,VLOOKUP($A166,seznam!$A$2:$C$398,2),"------"),"------")</f>
        <v>Všianský Jiří</v>
      </c>
    </row>
    <row r="167" spans="1:46" ht="13.5" thickBot="1" x14ac:dyDescent="0.25">
      <c r="A167" s="219"/>
      <c r="B167" s="220"/>
      <c r="C167" s="36" t="str">
        <f>IF(A166&gt;0,IF(VLOOKUP(A166,seznam!$A$2:$C$398,2)&gt;0,VLOOKUP(A166,seznam!$A$2:$C$398,2),"------"),"------")</f>
        <v>Všianský Jiří</v>
      </c>
      <c r="D167" s="183"/>
      <c r="E167" s="183"/>
      <c r="F167" s="187"/>
      <c r="G167" s="193"/>
      <c r="H167" s="183"/>
      <c r="I167" s="187"/>
      <c r="J167" s="193"/>
      <c r="K167" s="183"/>
      <c r="L167" s="187"/>
      <c r="M167" s="177"/>
      <c r="N167" s="178"/>
      <c r="O167" s="179"/>
      <c r="P167" s="181"/>
      <c r="Q167" s="183"/>
      <c r="R167" s="187"/>
      <c r="S167" s="189"/>
      <c r="T167" s="191"/>
      <c r="U167" s="173"/>
    </row>
    <row r="169" spans="1:46" ht="39.950000000000003" customHeight="1" x14ac:dyDescent="0.2">
      <c r="B169" s="184" t="str">
        <f>B127</f>
        <v>OP Blansko - 1.stupeň turnaj B</v>
      </c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</row>
    <row r="170" spans="1:46" ht="13.5" thickBot="1" x14ac:dyDescent="0.25"/>
    <row r="171" spans="1:46" ht="13.5" thickBot="1" x14ac:dyDescent="0.25">
      <c r="A171" s="86"/>
      <c r="B171" s="163" t="s">
        <v>28</v>
      </c>
      <c r="C171" s="164"/>
      <c r="D171" s="165">
        <v>1</v>
      </c>
      <c r="E171" s="166"/>
      <c r="F171" s="167"/>
      <c r="G171" s="168">
        <v>2</v>
      </c>
      <c r="H171" s="166"/>
      <c r="I171" s="167"/>
      <c r="J171" s="168">
        <v>3</v>
      </c>
      <c r="K171" s="166"/>
      <c r="L171" s="167"/>
      <c r="M171" s="168">
        <v>4</v>
      </c>
      <c r="N171" s="166"/>
      <c r="O171" s="169"/>
      <c r="P171" s="165" t="s">
        <v>2</v>
      </c>
      <c r="Q171" s="170"/>
      <c r="R171" s="171"/>
      <c r="S171" s="5" t="s">
        <v>3</v>
      </c>
      <c r="T171" s="4" t="s">
        <v>4</v>
      </c>
    </row>
    <row r="172" spans="1:46" x14ac:dyDescent="0.2">
      <c r="A172" s="224">
        <v>75</v>
      </c>
      <c r="B172" s="225">
        <v>1</v>
      </c>
      <c r="C172" s="37" t="str">
        <f>IF(A172&gt;0,IF(VLOOKUP(A172,seznam!$A$2:$C$398,3)&gt;0,VLOOKUP(A172,seznam!$A$2:$C$398,3),"------"),"------")</f>
        <v>Triangl Rájec</v>
      </c>
      <c r="D172" s="226"/>
      <c r="E172" s="227"/>
      <c r="F172" s="228"/>
      <c r="G172" s="221">
        <f>AE175</f>
        <v>2</v>
      </c>
      <c r="H172" s="222" t="str">
        <f>AF175</f>
        <v>:</v>
      </c>
      <c r="I172" s="223">
        <f>AG175</f>
        <v>0</v>
      </c>
      <c r="J172" s="221">
        <f>AG177</f>
        <v>1</v>
      </c>
      <c r="K172" s="222" t="str">
        <f>AF177</f>
        <v>:</v>
      </c>
      <c r="L172" s="223">
        <f>AE177</f>
        <v>2</v>
      </c>
      <c r="M172" s="221">
        <f>AE172</f>
        <v>2</v>
      </c>
      <c r="N172" s="222" t="str">
        <f>AF172</f>
        <v>:</v>
      </c>
      <c r="O172" s="209">
        <f>AG172</f>
        <v>0</v>
      </c>
      <c r="P172" s="206">
        <f>G172+J172+M172</f>
        <v>5</v>
      </c>
      <c r="Q172" s="222" t="s">
        <v>5</v>
      </c>
      <c r="R172" s="223">
        <f>I172+L172+O172</f>
        <v>2</v>
      </c>
      <c r="S172" s="208">
        <f>IF(G172&gt;I172,2,IF(AND(G172&lt;I172,H172=":"),1,0))+IF(J172&gt;L172,2,IF(AND(J172&lt;L172,K172=":"),1,0))+IF(M172&gt;O172,2,IF(AND(M172&lt;O172,N172=":"),1,0))</f>
        <v>5</v>
      </c>
      <c r="T172" s="211">
        <v>2</v>
      </c>
      <c r="U172" s="172"/>
      <c r="V172" s="6">
        <v>1</v>
      </c>
      <c r="W172" s="10" t="str">
        <f>C173</f>
        <v>Dudek Michal</v>
      </c>
      <c r="X172" s="16" t="s">
        <v>8</v>
      </c>
      <c r="Y172" s="13" t="str">
        <f>C179</f>
        <v>Provazník Zdeněk</v>
      </c>
      <c r="Z172" s="40" t="s">
        <v>460</v>
      </c>
      <c r="AA172" s="41" t="s">
        <v>459</v>
      </c>
      <c r="AB172" s="41"/>
      <c r="AC172" s="41"/>
      <c r="AD172" s="45"/>
      <c r="AE172" s="22">
        <f t="shared" ref="AE172:AE177" si="80">IF(OR(VALUE($AJ172)=0,VALUE($AK172)=0), "0",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)</f>
        <v>2</v>
      </c>
      <c r="AF172" s="23" t="s">
        <v>5</v>
      </c>
      <c r="AG172" s="24">
        <f t="shared" ref="AG172:AG177" si="81">IF(OR(VALUE($AJ172)=0,VALUE($AK172)=0), "0",IF(AND(LEN(Z172)&gt;0,MID(Z172,1,1)="-"),"1","0")+IF(AND(LEN(AA172)&gt;0,MID(AA172,1,1)="-"),"1","0")+IF(AND(LEN(AB172)&gt;0,MID(AB172,1,1)="-"),"1","0")+IF(AND(LEN(AC172)&gt;0,MID(AC172,1,1)="-"),"1","0")+IF(AND(LEN(AD172)&gt;0,MID(AD172,1,1)="-"),"1","0"))</f>
        <v>0</v>
      </c>
      <c r="AJ172" s="102">
        <f>IF(ISBLANK(U172), A172,0)</f>
        <v>75</v>
      </c>
      <c r="AK172" s="102">
        <f>IF(ISBLANK(U178), A178,0)</f>
        <v>364</v>
      </c>
      <c r="AP172" s="106">
        <f>IF(OR(VALUE($AJ172)=0,VALUE($AK172)=0), "0",IF(LEN(Z172)&gt;0,IF(MID(Z172,1,1)&lt;&gt;"-",IF(MOD(ABS(Z172),100)&gt;9,MOD(ABS(Z172),100)+2,11),MOD(ABS(Z172),100)),0)+IF(LEN(AA172)&gt;0,IF(MID(AA172,1,1)&lt;&gt;"-",IF(MOD(ABS(AA172),100)&gt;9,MOD(ABS(AA172),100)+2,11),MOD(ABS(AA172),100)),0)+IF(LEN(AB172)&gt;0,IF(MID(AB172,1,1)&lt;&gt;"-",IF(MOD(ABS(AB172),100)&gt;9,MOD(ABS(AB172),100)+2,11),MOD(ABS(AB172),100)),0)+IF(LEN(AC172)&gt;0,IF(MID(AC172,1,1)&lt;&gt;"-",IF(MOD(ABS(AC172),100)&gt;9,MOD(ABS(AC172),100)+2,11),MOD(ABS(AC172),100)),0)+IF(LEN(AD172)&gt;0,IF(MID(AD172,1,1)&lt;&gt;"-",IF(MOD(ABS(AD172),100)&gt;9,MOD(ABS(AD172),100)+2,11),MOD(ABS(AD172),100)),0))</f>
        <v>22</v>
      </c>
      <c r="AQ172" s="106">
        <f>IF(OR(VALUE($AJ172)=0,VALUE($AK172)=0), "0",IF(LEN(Z172)&gt;0,IF(MID(Z172,1,1)&lt;&gt;"-",MOD(Z172,100),IF(MOD(ABS(Z172),100)&gt;9,MOD(ABS(Z172),100)+2,11)),0)+IF(LEN(AA172)&gt;0,IF(MID(AA172,1,1)&lt;&gt;"-",MOD(AA172,100),IF(MOD(ABS(AA172),100)&gt;9,MOD(ABS(AA172),100)+2,11)),0)+IF(LEN(AB172)&gt;0,IF(MID(AB172,1,1)&lt;&gt;"-",MOD(AB172,100),IF(MOD(ABS(AB172),100)&gt;9,MOD(ABS(AB172),100)+2,11)),0)+IF(LEN(AC172)&gt;0,IF(MID(AC172,1,1)&lt;&gt;"-",MOD(AC172,100),IF(MOD(ABS(AC172),100)&gt;9,MOD(ABS(AC172),100)+2,11)),0)+IF(LEN(AD172)&gt;0,IF(MID(AD172,1,1)&lt;&gt;"-",MOD(AD172,100),IF(MOD(ABS(AD172),100)&gt;9,MOD(ABS(AD172),100)+2,11)),0))</f>
        <v>6</v>
      </c>
      <c r="AR172">
        <f>AP172-AQ172</f>
        <v>16</v>
      </c>
      <c r="AS172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21</v>
      </c>
      <c r="AT172" t="str">
        <f>IF($A172&gt;0,IF(VLOOKUP($A172,seznam!$A$2:$C$398,2)&gt;0,VLOOKUP($A172,seznam!$A$2:$C$398,2),"------"),"------")</f>
        <v>Dudek Michal</v>
      </c>
    </row>
    <row r="173" spans="1:46" x14ac:dyDescent="0.2">
      <c r="A173" s="218"/>
      <c r="B173" s="213"/>
      <c r="C173" s="85" t="str">
        <f>IF(A172&gt;0,IF(VLOOKUP(A172,seznam!$A$2:$C$398,2)&gt;0,VLOOKUP(A172,seznam!$A$2:$C$398,2),"------"),"------")</f>
        <v>Dudek Michal</v>
      </c>
      <c r="D173" s="201"/>
      <c r="E173" s="201"/>
      <c r="F173" s="202"/>
      <c r="G173" s="203"/>
      <c r="H173" s="204"/>
      <c r="I173" s="205"/>
      <c r="J173" s="203"/>
      <c r="K173" s="204"/>
      <c r="L173" s="205"/>
      <c r="M173" s="203"/>
      <c r="N173" s="204"/>
      <c r="O173" s="210"/>
      <c r="P173" s="207"/>
      <c r="Q173" s="204"/>
      <c r="R173" s="205"/>
      <c r="S173" s="197"/>
      <c r="T173" s="198"/>
      <c r="U173" s="172"/>
      <c r="V173" s="7">
        <v>2</v>
      </c>
      <c r="W173" s="11" t="str">
        <f>C175</f>
        <v>Kočvara Petr</v>
      </c>
      <c r="X173" s="17" t="s">
        <v>8</v>
      </c>
      <c r="Y173" s="14" t="str">
        <f>C177</f>
        <v>Palbuchta Kryštof</v>
      </c>
      <c r="Z173" s="42" t="s">
        <v>466</v>
      </c>
      <c r="AA173" s="39" t="s">
        <v>470</v>
      </c>
      <c r="AB173" s="39"/>
      <c r="AC173" s="39"/>
      <c r="AD173" s="46"/>
      <c r="AE173" s="25">
        <f t="shared" si="80"/>
        <v>0</v>
      </c>
      <c r="AF173" s="26" t="s">
        <v>5</v>
      </c>
      <c r="AG173" s="27">
        <f t="shared" si="81"/>
        <v>2</v>
      </c>
      <c r="AJ173" s="102">
        <f>IF(ISBLANK(U174), A174,0)</f>
        <v>281</v>
      </c>
      <c r="AK173" s="102">
        <f>IF(ISBLANK(U176), A176,0)</f>
        <v>162</v>
      </c>
      <c r="AP173" s="106">
        <f>IF(OR(VALUE($AJ173)=0,VALUE($AK173)=0), "0",IF(LEN(Z173)&gt;0,IF(MID(Z173,1,1)&lt;&gt;"-",IF(MOD(ABS(Z173),100)&gt;9,MOD(ABS(Z173),100)+2,11),MOD(ABS(Z173),100)),0)+IF(LEN(AA173)&gt;0,IF(MID(AA173,1,1)&lt;&gt;"-",IF(MOD(ABS(AA173),100)&gt;9,MOD(ABS(AA173),100)+2,11),MOD(ABS(AA173),100)),0)+IF(LEN(AB173)&gt;0,IF(MID(AB173,1,1)&lt;&gt;"-",IF(MOD(ABS(AB173),100)&gt;9,MOD(ABS(AB173),100)+2,11),MOD(ABS(AB173),100)),0)+IF(LEN(AC173)&gt;0,IF(MID(AC173,1,1)&lt;&gt;"-",IF(MOD(ABS(AC173),100)&gt;9,MOD(ABS(AC173),100)+2,11),MOD(ABS(AC173),100)),0)+IF(LEN(AD173)&gt;0,IF(MID(AD173,1,1)&lt;&gt;"-",IF(MOD(ABS(AD173),100)&gt;9,MOD(ABS(AD173),100)+2,11),MOD(ABS(AD173),100)),0))</f>
        <v>10</v>
      </c>
      <c r="AQ173" s="106">
        <f>IF(OR(VALUE($AJ173)=0,VALUE($AK173)=0), "0",IF(LEN(Z173)&gt;0,IF(MID(Z173,1,1)&lt;&gt;"-",MOD(Z173,100),IF(MOD(ABS(Z173),100)&gt;9,MOD(ABS(Z173),100)+2,11)),0)+IF(LEN(AA173)&gt;0,IF(MID(AA173,1,1)&lt;&gt;"-",MOD(AA173,100),IF(MOD(ABS(AA173),100)&gt;9,MOD(ABS(AA173),100)+2,11)),0)+IF(LEN(AB173)&gt;0,IF(MID(AB173,1,1)&lt;&gt;"-",MOD(AB173,100),IF(MOD(ABS(AB173),100)&gt;9,MOD(ABS(AB173),100)+2,11)),0)+IF(LEN(AC173)&gt;0,IF(MID(AC173,1,1)&lt;&gt;"-",MOD(AC173,100),IF(MOD(ABS(AC173),100)&gt;9,MOD(ABS(AC173),100)+2,11)),0)+IF(LEN(AD173)&gt;0,IF(MID(AD173,1,1)&lt;&gt;"-",MOD(AD173,100),IF(MOD(ABS(AD173),100)&gt;9,MOD(ABS(AD173),100)+2,11)),0))</f>
        <v>22</v>
      </c>
      <c r="AR173">
        <f t="shared" ref="AR173:AR177" si="82">AP173-AQ173</f>
        <v>-12</v>
      </c>
    </row>
    <row r="174" spans="1:46" x14ac:dyDescent="0.2">
      <c r="A174" s="218">
        <v>281</v>
      </c>
      <c r="B174" s="212">
        <v>2</v>
      </c>
      <c r="C174" s="38" t="str">
        <f>IF(A174&gt;0,IF(VLOOKUP(A174,seznam!$A$2:$C$398,3)&gt;0,VLOOKUP(A174,seznam!$A$2:$C$398,3),"------"),"------")</f>
        <v>Viktoria ST Suchý</v>
      </c>
      <c r="D174" s="182">
        <f>I172</f>
        <v>0</v>
      </c>
      <c r="E174" s="182" t="str">
        <f>H172</f>
        <v>:</v>
      </c>
      <c r="F174" s="186">
        <f>G172</f>
        <v>2</v>
      </c>
      <c r="G174" s="174"/>
      <c r="H174" s="175"/>
      <c r="I174" s="199"/>
      <c r="J174" s="192">
        <f>AE173</f>
        <v>0</v>
      </c>
      <c r="K174" s="182" t="str">
        <f>AF173</f>
        <v>:</v>
      </c>
      <c r="L174" s="186">
        <f>AG173</f>
        <v>2</v>
      </c>
      <c r="M174" s="192">
        <f>AE176</f>
        <v>2</v>
      </c>
      <c r="N174" s="182" t="str">
        <f>AF176</f>
        <v>:</v>
      </c>
      <c r="O174" s="214">
        <f>AG176</f>
        <v>0</v>
      </c>
      <c r="P174" s="180">
        <f>D174+J174+M174</f>
        <v>2</v>
      </c>
      <c r="Q174" s="182" t="s">
        <v>5</v>
      </c>
      <c r="R174" s="186">
        <f>F174+L174+O174</f>
        <v>4</v>
      </c>
      <c r="S174" s="188">
        <f>IF(D174&gt;F174,2,IF(AND(D174&lt;F174,E174=":"),1,0))+IF(J174&gt;L174,2,IF(AND(J174&lt;L174,K174=":"),1,0))+IF(M174&gt;O174,2,IF(AND(M174&lt;O174,N174=":"),1,0))</f>
        <v>4</v>
      </c>
      <c r="T174" s="190">
        <v>3</v>
      </c>
      <c r="U174" s="172"/>
      <c r="V174" s="7">
        <v>3</v>
      </c>
      <c r="W174" s="11" t="str">
        <f>C179</f>
        <v>Provazník Zdeněk</v>
      </c>
      <c r="X174" s="18" t="s">
        <v>8</v>
      </c>
      <c r="Y174" s="14" t="str">
        <f>C177</f>
        <v>Palbuchta Kryštof</v>
      </c>
      <c r="Z174" s="42" t="s">
        <v>470</v>
      </c>
      <c r="AA174" s="39" t="s">
        <v>470</v>
      </c>
      <c r="AB174" s="39"/>
      <c r="AC174" s="39"/>
      <c r="AD174" s="46"/>
      <c r="AE174" s="25">
        <f t="shared" si="80"/>
        <v>0</v>
      </c>
      <c r="AF174" s="26" t="s">
        <v>5</v>
      </c>
      <c r="AG174" s="27">
        <f t="shared" si="81"/>
        <v>2</v>
      </c>
      <c r="AJ174" s="102">
        <f>IF(ISBLANK(U178), A178,0)</f>
        <v>364</v>
      </c>
      <c r="AK174" s="102">
        <f>IF(ISBLANK(U176), A176,0)</f>
        <v>162</v>
      </c>
      <c r="AP174" s="106">
        <f>IF(OR(VALUE($AJ174)=0,VALUE($AK174)=0), "0",IF(LEN(Z174)&gt;0,IF(MID(Z174,1,1)&lt;&gt;"-",IF(MOD(ABS(Z174),100)&gt;9,MOD(ABS(Z174),100)+2,11),MOD(ABS(Z174),100)),0)+IF(LEN(AA174)&gt;0,IF(MID(AA174,1,1)&lt;&gt;"-",IF(MOD(ABS(AA174),100)&gt;9,MOD(ABS(AA174),100)+2,11),MOD(ABS(AA174),100)),0)+IF(LEN(AB174)&gt;0,IF(MID(AB174,1,1)&lt;&gt;"-",IF(MOD(ABS(AB174),100)&gt;9,MOD(ABS(AB174),100)+2,11),MOD(ABS(AB174),100)),0)+IF(LEN(AC174)&gt;0,IF(MID(AC174,1,1)&lt;&gt;"-",IF(MOD(ABS(AC174),100)&gt;9,MOD(ABS(AC174),100)+2,11),MOD(ABS(AC174),100)),0)+IF(LEN(AD174)&gt;0,IF(MID(AD174,1,1)&lt;&gt;"-",IF(MOD(ABS(AD174),100)&gt;9,MOD(ABS(AD174),100)+2,11),MOD(ABS(AD174),100)),0))</f>
        <v>8</v>
      </c>
      <c r="AQ174" s="106">
        <f t="shared" ref="AQ174:AQ177" si="83">IF(OR(VALUE($AJ174)=0,VALUE($AK174)=0), "0",IF(LEN(Z174)&gt;0,IF(MID(Z174,1,1)&lt;&gt;"-",MOD(Z174,100),IF(MOD(ABS(Z174),100)&gt;9,MOD(ABS(Z174),100)+2,11)),0)+IF(LEN(AA174)&gt;0,IF(MID(AA174,1,1)&lt;&gt;"-",MOD(AA174,100),IF(MOD(ABS(AA174),100)&gt;9,MOD(ABS(AA174),100)+2,11)),0)+IF(LEN(AB174)&gt;0,IF(MID(AB174,1,1)&lt;&gt;"-",MOD(AB174,100),IF(MOD(ABS(AB174),100)&gt;9,MOD(ABS(AB174),100)+2,11)),0)+IF(LEN(AC174)&gt;0,IF(MID(AC174,1,1)&lt;&gt;"-",MOD(AC174,100),IF(MOD(ABS(AC174),100)&gt;9,MOD(ABS(AC174),100)+2,11)),0)+IF(LEN(AD174)&gt;0,IF(MID(AD174,1,1)&lt;&gt;"-",MOD(AD174,100),IF(MOD(ABS(AD174),100)&gt;9,MOD(ABS(AD174),100)+2,11)),0))</f>
        <v>22</v>
      </c>
      <c r="AR174">
        <f t="shared" si="82"/>
        <v>-14</v>
      </c>
      <c r="AS174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-12</v>
      </c>
      <c r="AT174" t="str">
        <f>IF($A174&gt;0,IF(VLOOKUP($A174,seznam!$A$2:$C$398,2)&gt;0,VLOOKUP($A174,seznam!$A$2:$C$398,2),"------"),"------")</f>
        <v>Kočvara Petr</v>
      </c>
    </row>
    <row r="175" spans="1:46" x14ac:dyDescent="0.2">
      <c r="A175" s="218"/>
      <c r="B175" s="213"/>
      <c r="C175" s="35" t="str">
        <f>IF(A174&gt;0,IF(VLOOKUP(A174,seznam!$A$2:$C$398,2)&gt;0,VLOOKUP(A174,seznam!$A$2:$C$398,2),"------"),"------")</f>
        <v>Kočvara Petr</v>
      </c>
      <c r="D175" s="204"/>
      <c r="E175" s="204"/>
      <c r="F175" s="205"/>
      <c r="G175" s="200"/>
      <c r="H175" s="201"/>
      <c r="I175" s="202"/>
      <c r="J175" s="203"/>
      <c r="K175" s="204"/>
      <c r="L175" s="205"/>
      <c r="M175" s="203"/>
      <c r="N175" s="204"/>
      <c r="O175" s="210"/>
      <c r="P175" s="194"/>
      <c r="Q175" s="195"/>
      <c r="R175" s="196"/>
      <c r="S175" s="197"/>
      <c r="T175" s="198"/>
      <c r="U175" s="172"/>
      <c r="V175" s="7">
        <v>4</v>
      </c>
      <c r="W175" s="11" t="str">
        <f>C173</f>
        <v>Dudek Michal</v>
      </c>
      <c r="X175" s="17" t="s">
        <v>8</v>
      </c>
      <c r="Y175" s="14" t="str">
        <f>C175</f>
        <v>Kočvara Petr</v>
      </c>
      <c r="Z175" s="42" t="s">
        <v>459</v>
      </c>
      <c r="AA175" s="39" t="s">
        <v>463</v>
      </c>
      <c r="AB175" s="39"/>
      <c r="AC175" s="39"/>
      <c r="AD175" s="46"/>
      <c r="AE175" s="25">
        <f t="shared" si="80"/>
        <v>2</v>
      </c>
      <c r="AF175" s="26" t="s">
        <v>5</v>
      </c>
      <c r="AG175" s="27">
        <f t="shared" si="81"/>
        <v>0</v>
      </c>
      <c r="AJ175" s="102">
        <f>IF(ISBLANK(U172), A172,0)</f>
        <v>75</v>
      </c>
      <c r="AK175" s="102">
        <f>IF(ISBLANK(U174), A174,0)</f>
        <v>281</v>
      </c>
      <c r="AP175" s="106">
        <f t="shared" ref="AP175:AP177" si="84">IF(OR(VALUE($AJ175)=0,VALUE($AK175)=0), "0",IF(LEN(Z175)&gt;0,IF(MID(Z175,1,1)&lt;&gt;"-",IF(MOD(ABS(Z175),100)&gt;9,MOD(ABS(Z175),100)+2,11),MOD(ABS(Z175),100)),0)+IF(LEN(AA175)&gt;0,IF(MID(AA175,1,1)&lt;&gt;"-",IF(MOD(ABS(AA175),100)&gt;9,MOD(ABS(AA175),100)+2,11),MOD(ABS(AA175),100)),0)+IF(LEN(AB175)&gt;0,IF(MID(AB175,1,1)&lt;&gt;"-",IF(MOD(ABS(AB175),100)&gt;9,MOD(ABS(AB175),100)+2,11),MOD(ABS(AB175),100)),0)+IF(LEN(AC175)&gt;0,IF(MID(AC175,1,1)&lt;&gt;"-",IF(MOD(ABS(AC175),100)&gt;9,MOD(ABS(AC175),100)+2,11),MOD(ABS(AC175),100)),0)+IF(LEN(AD175)&gt;0,IF(MID(AD175,1,1)&lt;&gt;"-",IF(MOD(ABS(AD175),100)&gt;9,MOD(ABS(AD175),100)+2,11),MOD(ABS(AD175),100)),0))</f>
        <v>22</v>
      </c>
      <c r="AQ175" s="106">
        <f t="shared" si="83"/>
        <v>12</v>
      </c>
      <c r="AR175">
        <f t="shared" si="82"/>
        <v>10</v>
      </c>
    </row>
    <row r="176" spans="1:46" x14ac:dyDescent="0.2">
      <c r="A176" s="218">
        <v>162</v>
      </c>
      <c r="B176" s="212">
        <v>3</v>
      </c>
      <c r="C176" s="38" t="str">
        <f>IF(A176&gt;0,IF(VLOOKUP(A176,seznam!$A$2:$C$398,3)&gt;0,VLOOKUP(A176,seznam!$A$2:$C$398,3),"------"),"------")</f>
        <v>TJ Sokol Vanovice</v>
      </c>
      <c r="D176" s="182">
        <f>L172</f>
        <v>2</v>
      </c>
      <c r="E176" s="182" t="str">
        <f>K172</f>
        <v>:</v>
      </c>
      <c r="F176" s="186">
        <f>J172</f>
        <v>1</v>
      </c>
      <c r="G176" s="192">
        <f>L174</f>
        <v>2</v>
      </c>
      <c r="H176" s="182" t="str">
        <f>K174</f>
        <v>:</v>
      </c>
      <c r="I176" s="186">
        <f>J174</f>
        <v>0</v>
      </c>
      <c r="J176" s="174"/>
      <c r="K176" s="175"/>
      <c r="L176" s="199"/>
      <c r="M176" s="192">
        <f>AG174</f>
        <v>2</v>
      </c>
      <c r="N176" s="182" t="str">
        <f>AF174</f>
        <v>:</v>
      </c>
      <c r="O176" s="214">
        <f>AE174</f>
        <v>0</v>
      </c>
      <c r="P176" s="180">
        <f>D176+G176+M176</f>
        <v>6</v>
      </c>
      <c r="Q176" s="182" t="s">
        <v>5</v>
      </c>
      <c r="R176" s="186">
        <f>F176+I176+O176</f>
        <v>1</v>
      </c>
      <c r="S176" s="188">
        <f>IF(D176&gt;F176,2,IF(AND(D176&lt;F176,E176=":"),1,0))+IF(G176&gt;I176,2,IF(AND(G176&lt;I176,H176=":"),1,0))+IF(M176&gt;O176,2,IF(AND(M176&lt;O176,N176=":"),1,0))</f>
        <v>6</v>
      </c>
      <c r="T176" s="190">
        <v>1</v>
      </c>
      <c r="U176" s="172"/>
      <c r="V176" s="7">
        <v>5</v>
      </c>
      <c r="W176" s="11" t="str">
        <f>C175</f>
        <v>Kočvara Petr</v>
      </c>
      <c r="X176" s="17" t="s">
        <v>8</v>
      </c>
      <c r="Y176" s="14" t="str">
        <f>C179</f>
        <v>Provazník Zdeněk</v>
      </c>
      <c r="Z176" s="42" t="s">
        <v>458</v>
      </c>
      <c r="AA176" s="39" t="s">
        <v>458</v>
      </c>
      <c r="AB176" s="39"/>
      <c r="AC176" s="39"/>
      <c r="AD176" s="46"/>
      <c r="AE176" s="25">
        <f t="shared" si="80"/>
        <v>2</v>
      </c>
      <c r="AF176" s="26" t="s">
        <v>5</v>
      </c>
      <c r="AG176" s="27">
        <f t="shared" si="81"/>
        <v>0</v>
      </c>
      <c r="AJ176" s="102">
        <f>IF(ISBLANK(U174), A174,0)</f>
        <v>281</v>
      </c>
      <c r="AK176" s="102">
        <f>IF(ISBLANK(U178), A178,0)</f>
        <v>364</v>
      </c>
      <c r="AP176" s="106">
        <f t="shared" si="84"/>
        <v>22</v>
      </c>
      <c r="AQ176" s="106">
        <f t="shared" si="83"/>
        <v>12</v>
      </c>
      <c r="AR176">
        <f t="shared" si="82"/>
        <v>10</v>
      </c>
      <c r="AS176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31</v>
      </c>
      <c r="AT176" t="str">
        <f>IF($A176&gt;0,IF(VLOOKUP($A176,seznam!$A$2:$C$398,2)&gt;0,VLOOKUP($A176,seznam!$A$2:$C$398,2),"------"),"------")</f>
        <v>Palbuchta Kryštof</v>
      </c>
    </row>
    <row r="177" spans="1:46" ht="13.5" thickBot="1" x14ac:dyDescent="0.25">
      <c r="A177" s="218"/>
      <c r="B177" s="213"/>
      <c r="C177" s="35" t="str">
        <f>IF(A176&gt;0,IF(VLOOKUP(A176,seznam!$A$2:$C$398,2)&gt;0,VLOOKUP(A176,seznam!$A$2:$C$398,2),"------"),"------")</f>
        <v>Palbuchta Kryštof</v>
      </c>
      <c r="D177" s="204"/>
      <c r="E177" s="204"/>
      <c r="F177" s="205"/>
      <c r="G177" s="203"/>
      <c r="H177" s="204"/>
      <c r="I177" s="205"/>
      <c r="J177" s="200"/>
      <c r="K177" s="201"/>
      <c r="L177" s="202"/>
      <c r="M177" s="203"/>
      <c r="N177" s="204"/>
      <c r="O177" s="210"/>
      <c r="P177" s="207"/>
      <c r="Q177" s="204"/>
      <c r="R177" s="205"/>
      <c r="S177" s="197"/>
      <c r="T177" s="198"/>
      <c r="U177" s="172"/>
      <c r="V177" s="8">
        <v>6</v>
      </c>
      <c r="W177" s="12" t="str">
        <f>C177</f>
        <v>Palbuchta Kryštof</v>
      </c>
      <c r="X177" s="19" t="s">
        <v>8</v>
      </c>
      <c r="Y177" s="15" t="str">
        <f>C173</f>
        <v>Dudek Michal</v>
      </c>
      <c r="Z177" s="43" t="s">
        <v>471</v>
      </c>
      <c r="AA177" s="44" t="s">
        <v>479</v>
      </c>
      <c r="AB177" s="44" t="s">
        <v>458</v>
      </c>
      <c r="AC177" s="44"/>
      <c r="AD177" s="47"/>
      <c r="AE177" s="28">
        <f t="shared" si="80"/>
        <v>2</v>
      </c>
      <c r="AF177" s="29" t="s">
        <v>5</v>
      </c>
      <c r="AG177" s="30">
        <f t="shared" si="81"/>
        <v>1</v>
      </c>
      <c r="AJ177" s="102">
        <f>IF(ISBLANK(U176), A176,0)</f>
        <v>162</v>
      </c>
      <c r="AK177" s="102">
        <f>IF(ISBLANK(U172), A172,0)</f>
        <v>75</v>
      </c>
      <c r="AP177" s="106">
        <f t="shared" si="84"/>
        <v>36</v>
      </c>
      <c r="AQ177" s="106">
        <f t="shared" si="83"/>
        <v>31</v>
      </c>
      <c r="AR177">
        <f t="shared" si="82"/>
        <v>5</v>
      </c>
    </row>
    <row r="178" spans="1:46" x14ac:dyDescent="0.2">
      <c r="A178" s="218">
        <v>364</v>
      </c>
      <c r="B178" s="212">
        <v>4</v>
      </c>
      <c r="C178" s="38" t="str">
        <f>IF(A178&gt;0,IF(VLOOKUP(A178,seznam!$A$2:$C$398,3)&gt;0,VLOOKUP(A178,seznam!$A$2:$C$398,3),"------"),"------")</f>
        <v>TJ Voděrady</v>
      </c>
      <c r="D178" s="182">
        <f>O172</f>
        <v>0</v>
      </c>
      <c r="E178" s="182" t="str">
        <f>N172</f>
        <v>:</v>
      </c>
      <c r="F178" s="186">
        <f>M172</f>
        <v>2</v>
      </c>
      <c r="G178" s="192">
        <f>O174</f>
        <v>0</v>
      </c>
      <c r="H178" s="182" t="str">
        <f>N174</f>
        <v>:</v>
      </c>
      <c r="I178" s="186">
        <f>M174</f>
        <v>2</v>
      </c>
      <c r="J178" s="192">
        <f>O176</f>
        <v>0</v>
      </c>
      <c r="K178" s="182" t="str">
        <f>N176</f>
        <v>:</v>
      </c>
      <c r="L178" s="186">
        <f>M176</f>
        <v>2</v>
      </c>
      <c r="M178" s="174"/>
      <c r="N178" s="175"/>
      <c r="O178" s="176"/>
      <c r="P178" s="180">
        <f>D178+G178+J178</f>
        <v>0</v>
      </c>
      <c r="Q178" s="182" t="s">
        <v>5</v>
      </c>
      <c r="R178" s="186">
        <f>F178+I178+L178</f>
        <v>6</v>
      </c>
      <c r="S178" s="188">
        <f>IF(D178&gt;F178,2,IF(AND(D178&lt;F178,E178=":"),1,0))+IF(G178&gt;I178,2,IF(AND(G178&lt;I178,H178=":"),1,0))+IF(J178&gt;L178,2,IF(AND(J178&lt;L178,K178=":"),1,0))</f>
        <v>3</v>
      </c>
      <c r="T178" s="190">
        <v>4</v>
      </c>
      <c r="U178" s="173"/>
      <c r="AS178">
        <f ca="1">IF($AJ172=INDIRECT(ADDRESS(ROW(),1)),$AR172,0)+IF($AJ173=INDIRECT(ADDRESS(ROW(),1)),$AR173,0)+IF($AJ174=INDIRECT(ADDRESS(ROW(),1)),$AR174,0)+IF($AJ175=INDIRECT(ADDRESS(ROW(),1)),$AR175,0)+IF($AJ176=INDIRECT(ADDRESS(ROW(),1)),$AR176,0)+IF($AJ177=INDIRECT(ADDRESS(ROW(),1)),$AR177,0)+IF($AK172=INDIRECT(ADDRESS(ROW(),1)),-$AR172,0)+IF($AK173=INDIRECT(ADDRESS(ROW(),1)),-$AR173,0)+IF($AK174=INDIRECT(ADDRESS(ROW(),1)),-$AR174,0)+IF($AK175=INDIRECT(ADDRESS(ROW(),1)),-$AR175,0)+IF($AK176=INDIRECT(ADDRESS(ROW(),1)),-$AR176,0)+IF($AK177=INDIRECT(ADDRESS(ROW(),1)),-$AR177,0)</f>
        <v>-40</v>
      </c>
      <c r="AT178" t="str">
        <f>IF($A178&gt;0,IF(VLOOKUP($A178,seznam!$A$2:$C$398,2)&gt;0,VLOOKUP($A178,seznam!$A$2:$C$398,2),"------"),"------")</f>
        <v>Provazník Zdeněk</v>
      </c>
    </row>
    <row r="179" spans="1:46" ht="13.5" thickBot="1" x14ac:dyDescent="0.25">
      <c r="A179" s="219"/>
      <c r="B179" s="220"/>
      <c r="C179" s="36" t="str">
        <f>IF(A178&gt;0,IF(VLOOKUP(A178,seznam!$A$2:$C$398,2)&gt;0,VLOOKUP(A178,seznam!$A$2:$C$398,2),"------"),"------")</f>
        <v>Provazník Zdeněk</v>
      </c>
      <c r="D179" s="183"/>
      <c r="E179" s="183"/>
      <c r="F179" s="187"/>
      <c r="G179" s="193"/>
      <c r="H179" s="183"/>
      <c r="I179" s="187"/>
      <c r="J179" s="193"/>
      <c r="K179" s="183"/>
      <c r="L179" s="187"/>
      <c r="M179" s="177"/>
      <c r="N179" s="178"/>
      <c r="O179" s="179"/>
      <c r="P179" s="181"/>
      <c r="Q179" s="183"/>
      <c r="R179" s="187"/>
      <c r="S179" s="189"/>
      <c r="T179" s="191"/>
      <c r="U179" s="173"/>
    </row>
    <row r="180" spans="1:46" ht="13.5" thickBot="1" x14ac:dyDescent="0.25"/>
    <row r="181" spans="1:46" ht="13.5" thickBot="1" x14ac:dyDescent="0.25">
      <c r="A181" s="86"/>
      <c r="B181" s="163" t="s">
        <v>29</v>
      </c>
      <c r="C181" s="164"/>
      <c r="D181" s="165">
        <v>1</v>
      </c>
      <c r="E181" s="166"/>
      <c r="F181" s="167"/>
      <c r="G181" s="168">
        <v>2</v>
      </c>
      <c r="H181" s="166"/>
      <c r="I181" s="167"/>
      <c r="J181" s="168">
        <v>3</v>
      </c>
      <c r="K181" s="166"/>
      <c r="L181" s="167"/>
      <c r="M181" s="168">
        <v>4</v>
      </c>
      <c r="N181" s="166"/>
      <c r="O181" s="169"/>
      <c r="P181" s="165" t="s">
        <v>2</v>
      </c>
      <c r="Q181" s="170"/>
      <c r="R181" s="171"/>
      <c r="S181" s="5" t="s">
        <v>3</v>
      </c>
      <c r="T181" s="4" t="s">
        <v>4</v>
      </c>
    </row>
    <row r="182" spans="1:46" x14ac:dyDescent="0.2">
      <c r="A182" s="224">
        <v>91</v>
      </c>
      <c r="B182" s="225">
        <v>1</v>
      </c>
      <c r="C182" s="37" t="str">
        <f>IF(A182&gt;0,IF(VLOOKUP(A182,seznam!$A$2:$C$398,3)&gt;0,VLOOKUP(A182,seznam!$A$2:$C$398,3),"------"),"------")</f>
        <v>Triangl Rájec</v>
      </c>
      <c r="D182" s="226"/>
      <c r="E182" s="227"/>
      <c r="F182" s="228"/>
      <c r="G182" s="221">
        <f>AE185</f>
        <v>2</v>
      </c>
      <c r="H182" s="222" t="str">
        <f>AF185</f>
        <v>:</v>
      </c>
      <c r="I182" s="223">
        <f>AG185</f>
        <v>0</v>
      </c>
      <c r="J182" s="221">
        <f>AG187</f>
        <v>2</v>
      </c>
      <c r="K182" s="222" t="str">
        <f>AF187</f>
        <v>:</v>
      </c>
      <c r="L182" s="223">
        <f>AE187</f>
        <v>0</v>
      </c>
      <c r="M182" s="221">
        <f>AE182</f>
        <v>2</v>
      </c>
      <c r="N182" s="222" t="str">
        <f>AF182</f>
        <v>:</v>
      </c>
      <c r="O182" s="209">
        <f>AG182</f>
        <v>0</v>
      </c>
      <c r="P182" s="206">
        <f>G182+J182+M182</f>
        <v>6</v>
      </c>
      <c r="Q182" s="222" t="s">
        <v>5</v>
      </c>
      <c r="R182" s="223">
        <f>I182+L182+O182</f>
        <v>0</v>
      </c>
      <c r="S182" s="208">
        <f>IF(G182&gt;I182,2,IF(AND(G182&lt;I182,H182=":"),1,0))+IF(J182&gt;L182,2,IF(AND(J182&lt;L182,K182=":"),1,0))+IF(M182&gt;O182,2,IF(AND(M182&lt;O182,N182=":"),1,0))</f>
        <v>6</v>
      </c>
      <c r="T182" s="211">
        <v>1</v>
      </c>
      <c r="U182" s="172"/>
      <c r="V182" s="6">
        <v>1</v>
      </c>
      <c r="W182" s="10" t="str">
        <f>C183</f>
        <v>Malach Martin</v>
      </c>
      <c r="X182" s="16" t="s">
        <v>8</v>
      </c>
      <c r="Y182" s="13" t="str">
        <f>C189</f>
        <v>Kočvara Josef</v>
      </c>
      <c r="Z182" s="40" t="s">
        <v>462</v>
      </c>
      <c r="AA182" s="41" t="s">
        <v>463</v>
      </c>
      <c r="AB182" s="41"/>
      <c r="AC182" s="41"/>
      <c r="AD182" s="45"/>
      <c r="AE182" s="22">
        <f t="shared" ref="AE182:AE187" si="85">IF(OR(VALUE($AJ182)=0,VALUE($AK182)=0), "0",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)</f>
        <v>2</v>
      </c>
      <c r="AF182" s="23" t="s">
        <v>5</v>
      </c>
      <c r="AG182" s="24">
        <f t="shared" ref="AG182:AG187" si="86">IF(OR(VALUE($AJ182)=0,VALUE($AK182)=0), "0",IF(AND(LEN(Z182)&gt;0,MID(Z182,1,1)="-"),"1","0")+IF(AND(LEN(AA182)&gt;0,MID(AA182,1,1)="-"),"1","0")+IF(AND(LEN(AB182)&gt;0,MID(AB182,1,1)="-"),"1","0")+IF(AND(LEN(AC182)&gt;0,MID(AC182,1,1)="-"),"1","0")+IF(AND(LEN(AD182)&gt;0,MID(AD182,1,1)="-"),"1","0"))</f>
        <v>0</v>
      </c>
      <c r="AJ182" s="102">
        <f>IF(ISBLANK(U182), A182,0)</f>
        <v>91</v>
      </c>
      <c r="AK182" s="102">
        <f>IF(ISBLANK(U188), A188,0)</f>
        <v>363</v>
      </c>
      <c r="AP182" s="106">
        <f>IF(OR(VALUE($AJ182)=0,VALUE($AK182)=0), "0",IF(LEN(Z182)&gt;0,IF(MID(Z182,1,1)&lt;&gt;"-",IF(MOD(ABS(Z182),100)&gt;9,MOD(ABS(Z182),100)+2,11),MOD(ABS(Z182),100)),0)+IF(LEN(AA182)&gt;0,IF(MID(AA182,1,1)&lt;&gt;"-",IF(MOD(ABS(AA182),100)&gt;9,MOD(ABS(AA182),100)+2,11),MOD(ABS(AA182),100)),0)+IF(LEN(AB182)&gt;0,IF(MID(AB182,1,1)&lt;&gt;"-",IF(MOD(ABS(AB182),100)&gt;9,MOD(ABS(AB182),100)+2,11),MOD(ABS(AB182),100)),0)+IF(LEN(AC182)&gt;0,IF(MID(AC182,1,1)&lt;&gt;"-",IF(MOD(ABS(AC182),100)&gt;9,MOD(ABS(AC182),100)+2,11),MOD(ABS(AC182),100)),0)+IF(LEN(AD182)&gt;0,IF(MID(AD182,1,1)&lt;&gt;"-",IF(MOD(ABS(AD182),100)&gt;9,MOD(ABS(AD182),100)+2,11),MOD(ABS(AD182),100)),0))</f>
        <v>22</v>
      </c>
      <c r="AQ182" s="106">
        <f>IF(OR(VALUE($AJ182)=0,VALUE($AK182)=0), "0",IF(LEN(Z182)&gt;0,IF(MID(Z182,1,1)&lt;&gt;"-",MOD(Z182,100),IF(MOD(ABS(Z182),100)&gt;9,MOD(ABS(Z182),100)+2,11)),0)+IF(LEN(AA182)&gt;0,IF(MID(AA182,1,1)&lt;&gt;"-",MOD(AA182,100),IF(MOD(ABS(AA182),100)&gt;9,MOD(ABS(AA182),100)+2,11)),0)+IF(LEN(AB182)&gt;0,IF(MID(AB182,1,1)&lt;&gt;"-",MOD(AB182,100),IF(MOD(ABS(AB182),100)&gt;9,MOD(ABS(AB182),100)+2,11)),0)+IF(LEN(AC182)&gt;0,IF(MID(AC182,1,1)&lt;&gt;"-",MOD(AC182,100),IF(MOD(ABS(AC182),100)&gt;9,MOD(ABS(AC182),100)+2,11)),0)+IF(LEN(AD182)&gt;0,IF(MID(AD182,1,1)&lt;&gt;"-",MOD(AD182,100),IF(MOD(ABS(AD182),100)&gt;9,MOD(ABS(AD182),100)+2,11)),0))</f>
        <v>15</v>
      </c>
      <c r="AR182">
        <f>AP182-AQ182</f>
        <v>7</v>
      </c>
      <c r="AS182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29</v>
      </c>
      <c r="AT182" t="str">
        <f>IF($A182&gt;0,IF(VLOOKUP($A182,seznam!$A$2:$C$398,2)&gt;0,VLOOKUP($A182,seznam!$A$2:$C$398,2),"------"),"------")</f>
        <v>Malach Martin</v>
      </c>
    </row>
    <row r="183" spans="1:46" x14ac:dyDescent="0.2">
      <c r="A183" s="218"/>
      <c r="B183" s="213"/>
      <c r="C183" s="85" t="str">
        <f>IF(A182&gt;0,IF(VLOOKUP(A182,seznam!$A$2:$C$398,2)&gt;0,VLOOKUP(A182,seznam!$A$2:$C$398,2),"------"),"------")</f>
        <v>Malach Martin</v>
      </c>
      <c r="D183" s="201"/>
      <c r="E183" s="201"/>
      <c r="F183" s="202"/>
      <c r="G183" s="203"/>
      <c r="H183" s="204"/>
      <c r="I183" s="205"/>
      <c r="J183" s="203"/>
      <c r="K183" s="204"/>
      <c r="L183" s="205"/>
      <c r="M183" s="203"/>
      <c r="N183" s="204"/>
      <c r="O183" s="210"/>
      <c r="P183" s="207"/>
      <c r="Q183" s="204"/>
      <c r="R183" s="205"/>
      <c r="S183" s="197"/>
      <c r="T183" s="198"/>
      <c r="U183" s="172"/>
      <c r="V183" s="7">
        <v>2</v>
      </c>
      <c r="W183" s="11" t="str">
        <f>C185</f>
        <v>Schon Petr</v>
      </c>
      <c r="X183" s="17" t="s">
        <v>8</v>
      </c>
      <c r="Y183" s="14" t="str">
        <f>C187</f>
        <v>Němeček Václav st.</v>
      </c>
      <c r="Z183" s="42" t="s">
        <v>467</v>
      </c>
      <c r="AA183" s="39" t="s">
        <v>468</v>
      </c>
      <c r="AB183" s="39"/>
      <c r="AC183" s="39"/>
      <c r="AD183" s="46"/>
      <c r="AE183" s="25">
        <f t="shared" si="85"/>
        <v>0</v>
      </c>
      <c r="AF183" s="26" t="s">
        <v>5</v>
      </c>
      <c r="AG183" s="27">
        <f t="shared" si="86"/>
        <v>2</v>
      </c>
      <c r="AJ183" s="102">
        <f>IF(ISBLANK(U184), A184,0)</f>
        <v>313</v>
      </c>
      <c r="AK183" s="102">
        <f>IF(ISBLANK(U186), A186,0)</f>
        <v>179</v>
      </c>
      <c r="AP183" s="106">
        <f>IF(OR(VALUE($AJ183)=0,VALUE($AK183)=0), "0",IF(LEN(Z183)&gt;0,IF(MID(Z183,1,1)&lt;&gt;"-",IF(MOD(ABS(Z183),100)&gt;9,MOD(ABS(Z183),100)+2,11),MOD(ABS(Z183),100)),0)+IF(LEN(AA183)&gt;0,IF(MID(AA183,1,1)&lt;&gt;"-",IF(MOD(ABS(AA183),100)&gt;9,MOD(ABS(AA183),100)+2,11),MOD(ABS(AA183),100)),0)+IF(LEN(AB183)&gt;0,IF(MID(AB183,1,1)&lt;&gt;"-",IF(MOD(ABS(AB183),100)&gt;9,MOD(ABS(AB183),100)+2,11),MOD(ABS(AB183),100)),0)+IF(LEN(AC183)&gt;0,IF(MID(AC183,1,1)&lt;&gt;"-",IF(MOD(ABS(AC183),100)&gt;9,MOD(ABS(AC183),100)+2,11),MOD(ABS(AC183),100)),0)+IF(LEN(AD183)&gt;0,IF(MID(AD183,1,1)&lt;&gt;"-",IF(MOD(ABS(AD183),100)&gt;9,MOD(ABS(AD183),100)+2,11),MOD(ABS(AD183),100)),0))</f>
        <v>15</v>
      </c>
      <c r="AQ183" s="106">
        <f>IF(OR(VALUE($AJ183)=0,VALUE($AK183)=0), "0",IF(LEN(Z183)&gt;0,IF(MID(Z183,1,1)&lt;&gt;"-",MOD(Z183,100),IF(MOD(ABS(Z183),100)&gt;9,MOD(ABS(Z183),100)+2,11)),0)+IF(LEN(AA183)&gt;0,IF(MID(AA183,1,1)&lt;&gt;"-",MOD(AA183,100),IF(MOD(ABS(AA183),100)&gt;9,MOD(ABS(AA183),100)+2,11)),0)+IF(LEN(AB183)&gt;0,IF(MID(AB183,1,1)&lt;&gt;"-",MOD(AB183,100),IF(MOD(ABS(AB183),100)&gt;9,MOD(ABS(AB183),100)+2,11)),0)+IF(LEN(AC183)&gt;0,IF(MID(AC183,1,1)&lt;&gt;"-",MOD(AC183,100),IF(MOD(ABS(AC183),100)&gt;9,MOD(ABS(AC183),100)+2,11)),0)+IF(LEN(AD183)&gt;0,IF(MID(AD183,1,1)&lt;&gt;"-",MOD(AD183,100),IF(MOD(ABS(AD183),100)&gt;9,MOD(ABS(AD183),100)+2,11)),0))</f>
        <v>23</v>
      </c>
      <c r="AR183">
        <f t="shared" ref="AR183:AR187" si="87">AP183-AQ183</f>
        <v>-8</v>
      </c>
    </row>
    <row r="184" spans="1:46" x14ac:dyDescent="0.2">
      <c r="A184" s="218">
        <v>313</v>
      </c>
      <c r="B184" s="212">
        <v>2</v>
      </c>
      <c r="C184" s="38" t="str">
        <f>IF(A184&gt;0,IF(VLOOKUP(A184,seznam!$A$2:$C$398,3)&gt;0,VLOOKUP(A184,seznam!$A$2:$C$398,3),"------"),"------")</f>
        <v>Orel Vísky</v>
      </c>
      <c r="D184" s="182">
        <f>I182</f>
        <v>0</v>
      </c>
      <c r="E184" s="182" t="str">
        <f>H182</f>
        <v>:</v>
      </c>
      <c r="F184" s="186">
        <f>G182</f>
        <v>2</v>
      </c>
      <c r="G184" s="174"/>
      <c r="H184" s="175"/>
      <c r="I184" s="199"/>
      <c r="J184" s="192">
        <f>AE183</f>
        <v>0</v>
      </c>
      <c r="K184" s="182" t="str">
        <f>AF183</f>
        <v>:</v>
      </c>
      <c r="L184" s="186">
        <f>AG183</f>
        <v>2</v>
      </c>
      <c r="M184" s="192">
        <f>AE186</f>
        <v>2</v>
      </c>
      <c r="N184" s="182" t="str">
        <f>AF186</f>
        <v>:</v>
      </c>
      <c r="O184" s="214">
        <f>AG186</f>
        <v>0</v>
      </c>
      <c r="P184" s="180">
        <f>D184+J184+M184</f>
        <v>2</v>
      </c>
      <c r="Q184" s="182" t="s">
        <v>5</v>
      </c>
      <c r="R184" s="186">
        <f>F184+L184+O184</f>
        <v>4</v>
      </c>
      <c r="S184" s="188">
        <f>IF(D184&gt;F184,2,IF(AND(D184&lt;F184,E184=":"),1,0))+IF(J184&gt;L184,2,IF(AND(J184&lt;L184,K184=":"),1,0))+IF(M184&gt;O184,2,IF(AND(M184&lt;O184,N184=":"),1,0))</f>
        <v>4</v>
      </c>
      <c r="T184" s="190">
        <v>3</v>
      </c>
      <c r="U184" s="172"/>
      <c r="V184" s="7">
        <v>3</v>
      </c>
      <c r="W184" s="11" t="str">
        <f>C189</f>
        <v>Kočvara Josef</v>
      </c>
      <c r="X184" s="18" t="s">
        <v>8</v>
      </c>
      <c r="Y184" s="14" t="str">
        <f>C187</f>
        <v>Němeček Václav st.</v>
      </c>
      <c r="Z184" s="42" t="s">
        <v>466</v>
      </c>
      <c r="AA184" s="39" t="s">
        <v>471</v>
      </c>
      <c r="AB184" s="39"/>
      <c r="AC184" s="39"/>
      <c r="AD184" s="46"/>
      <c r="AE184" s="25">
        <f t="shared" si="85"/>
        <v>0</v>
      </c>
      <c r="AF184" s="26" t="s">
        <v>5</v>
      </c>
      <c r="AG184" s="27">
        <f t="shared" si="86"/>
        <v>2</v>
      </c>
      <c r="AJ184" s="102">
        <f>IF(ISBLANK(U188), A188,0)</f>
        <v>363</v>
      </c>
      <c r="AK184" s="102">
        <f>IF(ISBLANK(U186), A186,0)</f>
        <v>179</v>
      </c>
      <c r="AP184" s="106">
        <f>IF(OR(VALUE($AJ184)=0,VALUE($AK184)=0), "0",IF(LEN(Z184)&gt;0,IF(MID(Z184,1,1)&lt;&gt;"-",IF(MOD(ABS(Z184),100)&gt;9,MOD(ABS(Z184),100)+2,11),MOD(ABS(Z184),100)),0)+IF(LEN(AA184)&gt;0,IF(MID(AA184,1,1)&lt;&gt;"-",IF(MOD(ABS(AA184),100)&gt;9,MOD(ABS(AA184),100)+2,11),MOD(ABS(AA184),100)),0)+IF(LEN(AB184)&gt;0,IF(MID(AB184,1,1)&lt;&gt;"-",IF(MOD(ABS(AB184),100)&gt;9,MOD(ABS(AB184),100)+2,11),MOD(ABS(AB184),100)),0)+IF(LEN(AC184)&gt;0,IF(MID(AC184,1,1)&lt;&gt;"-",IF(MOD(ABS(AC184),100)&gt;9,MOD(ABS(AC184),100)+2,11),MOD(ABS(AC184),100)),0)+IF(LEN(AD184)&gt;0,IF(MID(AD184,1,1)&lt;&gt;"-",IF(MOD(ABS(AD184),100)&gt;9,MOD(ABS(AD184),100)+2,11),MOD(ABS(AD184),100)),0))</f>
        <v>15</v>
      </c>
      <c r="AQ184" s="106">
        <f t="shared" ref="AQ184:AQ185" si="88">IF(OR(VALUE($AJ184)=0,VALUE($AK184)=0), "0",IF(LEN(Z184)&gt;0,IF(MID(Z184,1,1)&lt;&gt;"-",MOD(Z184,100),IF(MOD(ABS(Z184),100)&gt;9,MOD(ABS(Z184),100)+2,11)),0)+IF(LEN(AA184)&gt;0,IF(MID(AA184,1,1)&lt;&gt;"-",MOD(AA184,100),IF(MOD(ABS(AA184),100)&gt;9,MOD(ABS(AA184),100)+2,11)),0)+IF(LEN(AB184)&gt;0,IF(MID(AB184,1,1)&lt;&gt;"-",MOD(AB184,100),IF(MOD(ABS(AB184),100)&gt;9,MOD(ABS(AB184),100)+2,11)),0)+IF(LEN(AC184)&gt;0,IF(MID(AC184,1,1)&lt;&gt;"-",MOD(AC184,100),IF(MOD(ABS(AC184),100)&gt;9,MOD(ABS(AC184),100)+2,11)),0)+IF(LEN(AD184)&gt;0,IF(MID(AD184,1,1)&lt;&gt;"-",MOD(AD184,100),IF(MOD(ABS(AD184),100)&gt;9,MOD(ABS(AD184),100)+2,11)),0))</f>
        <v>22</v>
      </c>
      <c r="AR184">
        <f t="shared" si="87"/>
        <v>-7</v>
      </c>
      <c r="AS184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-8</v>
      </c>
      <c r="AT184" t="str">
        <f>IF($A184&gt;0,IF(VLOOKUP($A184,seznam!$A$2:$C$398,2)&gt;0,VLOOKUP($A184,seznam!$A$2:$C$398,2),"------"),"------")</f>
        <v>Schon Petr</v>
      </c>
    </row>
    <row r="185" spans="1:46" x14ac:dyDescent="0.2">
      <c r="A185" s="218"/>
      <c r="B185" s="213"/>
      <c r="C185" s="35" t="str">
        <f>IF(A184&gt;0,IF(VLOOKUP(A184,seznam!$A$2:$C$398,2)&gt;0,VLOOKUP(A184,seznam!$A$2:$C$398,2),"------"),"------")</f>
        <v>Schon Petr</v>
      </c>
      <c r="D185" s="204"/>
      <c r="E185" s="204"/>
      <c r="F185" s="205"/>
      <c r="G185" s="200"/>
      <c r="H185" s="201"/>
      <c r="I185" s="202"/>
      <c r="J185" s="203"/>
      <c r="K185" s="204"/>
      <c r="L185" s="205"/>
      <c r="M185" s="203"/>
      <c r="N185" s="204"/>
      <c r="O185" s="210"/>
      <c r="P185" s="194"/>
      <c r="Q185" s="195"/>
      <c r="R185" s="196"/>
      <c r="S185" s="197"/>
      <c r="T185" s="198"/>
      <c r="U185" s="172"/>
      <c r="V185" s="7">
        <v>4</v>
      </c>
      <c r="W185" s="11" t="str">
        <f>C183</f>
        <v>Malach Martin</v>
      </c>
      <c r="X185" s="17" t="s">
        <v>8</v>
      </c>
      <c r="Y185" s="14" t="str">
        <f>C185</f>
        <v>Schon Petr</v>
      </c>
      <c r="Z185" s="42" t="s">
        <v>458</v>
      </c>
      <c r="AA185" s="39" t="s">
        <v>463</v>
      </c>
      <c r="AB185" s="39"/>
      <c r="AC185" s="39"/>
      <c r="AD185" s="46"/>
      <c r="AE185" s="25">
        <f t="shared" si="85"/>
        <v>2</v>
      </c>
      <c r="AF185" s="26" t="s">
        <v>5</v>
      </c>
      <c r="AG185" s="27">
        <f t="shared" si="86"/>
        <v>0</v>
      </c>
      <c r="AJ185" s="102">
        <f>IF(ISBLANK(U182), A182,0)</f>
        <v>91</v>
      </c>
      <c r="AK185" s="102">
        <f>IF(ISBLANK(U184), A184,0)</f>
        <v>313</v>
      </c>
      <c r="AP185" s="106">
        <f t="shared" ref="AP185" si="89">IF(OR(VALUE($AJ185)=0,VALUE($AK185)=0), "0",IF(LEN(Z185)&gt;0,IF(MID(Z185,1,1)&lt;&gt;"-",IF(MOD(ABS(Z185),100)&gt;9,MOD(ABS(Z185),100)+2,11),MOD(ABS(Z185),100)),0)+IF(LEN(AA185)&gt;0,IF(MID(AA185,1,1)&lt;&gt;"-",IF(MOD(ABS(AA185),100)&gt;9,MOD(ABS(AA185),100)+2,11),MOD(ABS(AA185),100)),0)+IF(LEN(AB185)&gt;0,IF(MID(AB185,1,1)&lt;&gt;"-",IF(MOD(ABS(AB185),100)&gt;9,MOD(ABS(AB185),100)+2,11),MOD(ABS(AB185),100)),0)+IF(LEN(AC185)&gt;0,IF(MID(AC185,1,1)&lt;&gt;"-",IF(MOD(ABS(AC185),100)&gt;9,MOD(ABS(AC185),100)+2,11),MOD(ABS(AC185),100)),0)+IF(LEN(AD185)&gt;0,IF(MID(AD185,1,1)&lt;&gt;"-",IF(MOD(ABS(AD185),100)&gt;9,MOD(ABS(AD185),100)+2,11),MOD(ABS(AD185),100)),0))</f>
        <v>22</v>
      </c>
      <c r="AQ185" s="106">
        <f t="shared" si="88"/>
        <v>14</v>
      </c>
      <c r="AR185">
        <f t="shared" si="87"/>
        <v>8</v>
      </c>
    </row>
    <row r="186" spans="1:46" x14ac:dyDescent="0.2">
      <c r="A186" s="218">
        <v>179</v>
      </c>
      <c r="B186" s="212">
        <v>3</v>
      </c>
      <c r="C186" s="38" t="str">
        <f>IF(A186&gt;0,IF(VLOOKUP(A186,seznam!$A$2:$C$398,3)&gt;0,VLOOKUP(A186,seznam!$A$2:$C$398,3),"------"),"------")</f>
        <v>Letokruh Letovice</v>
      </c>
      <c r="D186" s="182">
        <f>L182</f>
        <v>0</v>
      </c>
      <c r="E186" s="182" t="str">
        <f>K182</f>
        <v>:</v>
      </c>
      <c r="F186" s="186">
        <f>J182</f>
        <v>2</v>
      </c>
      <c r="G186" s="192">
        <f>L184</f>
        <v>2</v>
      </c>
      <c r="H186" s="182" t="str">
        <f>K184</f>
        <v>:</v>
      </c>
      <c r="I186" s="186">
        <f>J184</f>
        <v>0</v>
      </c>
      <c r="J186" s="174"/>
      <c r="K186" s="175"/>
      <c r="L186" s="199"/>
      <c r="M186" s="192">
        <f>AG184</f>
        <v>2</v>
      </c>
      <c r="N186" s="182" t="str">
        <f>AF184</f>
        <v>:</v>
      </c>
      <c r="O186" s="214">
        <f>AE184</f>
        <v>0</v>
      </c>
      <c r="P186" s="180">
        <f>D186+G186+M186</f>
        <v>4</v>
      </c>
      <c r="Q186" s="182" t="s">
        <v>5</v>
      </c>
      <c r="R186" s="186">
        <f>F186+I186+O186</f>
        <v>2</v>
      </c>
      <c r="S186" s="188">
        <f>IF(D186&gt;F186,2,IF(AND(D186&lt;F186,E186=":"),1,0))+IF(G186&gt;I186,2,IF(AND(G186&lt;I186,H186=":"),1,0))+IF(M186&gt;O186,2,IF(AND(M186&lt;O186,N186=":"),1,0))</f>
        <v>5</v>
      </c>
      <c r="T186" s="190">
        <v>2</v>
      </c>
      <c r="U186" s="172"/>
      <c r="V186" s="7">
        <v>5</v>
      </c>
      <c r="W186" s="11" t="str">
        <f>C185</f>
        <v>Schon Petr</v>
      </c>
      <c r="X186" s="17" t="s">
        <v>8</v>
      </c>
      <c r="Y186" s="14" t="str">
        <f>C189</f>
        <v>Kočvara Josef</v>
      </c>
      <c r="Z186" s="42" t="s">
        <v>456</v>
      </c>
      <c r="AA186" s="39" t="s">
        <v>457</v>
      </c>
      <c r="AB186" s="39"/>
      <c r="AC186" s="39"/>
      <c r="AD186" s="46"/>
      <c r="AE186" s="25">
        <f t="shared" si="85"/>
        <v>2</v>
      </c>
      <c r="AF186" s="26" t="s">
        <v>5</v>
      </c>
      <c r="AG186" s="27">
        <f t="shared" si="86"/>
        <v>0</v>
      </c>
      <c r="AJ186" s="102">
        <f>IF(ISBLANK(U184), A184,0)</f>
        <v>313</v>
      </c>
      <c r="AK186" s="102">
        <f>IF(ISBLANK(U188), A188,0)</f>
        <v>363</v>
      </c>
      <c r="AP186" s="106">
        <f>IF(OR(VALUE($AJ186)=0,VALUE($AK186)=0), "0",IF(LEN(Z186)&gt;0,IF(MID(Z186,1,1)&lt;&gt;"-",IF(MOD(ABS(Z186),100)&gt;9,MOD(ABS(Z186),100)+2,11),MOD(ABS(Z186),100)),0)+IF(LEN(AA186)&gt;0,IF(MID(AA186,1,1)&lt;&gt;"-",IF(MOD(ABS(AA186),100)&gt;9,MOD(ABS(AA186),100)+2,11),MOD(ABS(AA186),100)),0)+IF(LEN(AB186)&gt;0,IF(MID(AB186,1,1)&lt;&gt;"-",IF(MOD(ABS(AB186),100)&gt;9,MOD(ABS(AB186),100)+2,11),MOD(ABS(AB186),100)),0)+IF(LEN(AC186)&gt;0,IF(MID(AC186,1,1)&lt;&gt;"-",IF(MOD(ABS(AC186),100)&gt;9,MOD(ABS(AC186),100)+2,11),MOD(ABS(AC186),100)),0)+IF(LEN(AD186)&gt;0,IF(MID(AD186,1,1)&lt;&gt;"-",IF(MOD(ABS(AD186),100)&gt;9,MOD(ABS(AD186),100)+2,11),MOD(ABS(AD186),100)),0))</f>
        <v>23</v>
      </c>
      <c r="AQ186" s="106">
        <f>IF(OR(VALUE($AJ186)=0,VALUE($AK186)=0), "0",IF(LEN(Z186)&gt;0,IF(MID(Z186,1,1)&lt;&gt;"-",MOD(Z186,100),IF(MOD(ABS(Z186),100)&gt;9,MOD(ABS(Z186),100)+2,11)),0)+IF(LEN(AA186)&gt;0,IF(MID(AA186,1,1)&lt;&gt;"-",MOD(AA186,100),IF(MOD(ABS(AA186),100)&gt;9,MOD(ABS(AA186),100)+2,11)),0)+IF(LEN(AB186)&gt;0,IF(MID(AB186,1,1)&lt;&gt;"-",MOD(AB186,100),IF(MOD(ABS(AB186),100)&gt;9,MOD(ABS(AB186),100)+2,11)),0)+IF(LEN(AC186)&gt;0,IF(MID(AC186,1,1)&lt;&gt;"-",MOD(AC186,100),IF(MOD(ABS(AC186),100)&gt;9,MOD(ABS(AC186),100)+2,11)),0)+IF(LEN(AD186)&gt;0,IF(MID(AD186,1,1)&lt;&gt;"-",MOD(AD186,100),IF(MOD(ABS(AD186),100)&gt;9,MOD(ABS(AD186),100)+2,11)),0))</f>
        <v>15</v>
      </c>
      <c r="AR186">
        <f t="shared" si="87"/>
        <v>8</v>
      </c>
      <c r="AS186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1</v>
      </c>
      <c r="AT186" t="str">
        <f>IF($A186&gt;0,IF(VLOOKUP($A186,seznam!$A$2:$C$398,2)&gt;0,VLOOKUP($A186,seznam!$A$2:$C$398,2),"------"),"------")</f>
        <v>Němeček Václav st.</v>
      </c>
    </row>
    <row r="187" spans="1:46" ht="13.5" thickBot="1" x14ac:dyDescent="0.25">
      <c r="A187" s="218"/>
      <c r="B187" s="213"/>
      <c r="C187" s="35" t="str">
        <f>IF(A186&gt;0,IF(VLOOKUP(A186,seznam!$A$2:$C$398,2)&gt;0,VLOOKUP(A186,seznam!$A$2:$C$398,2),"------"),"------")</f>
        <v>Němeček Václav st.</v>
      </c>
      <c r="D187" s="204"/>
      <c r="E187" s="204"/>
      <c r="F187" s="205"/>
      <c r="G187" s="203"/>
      <c r="H187" s="204"/>
      <c r="I187" s="205"/>
      <c r="J187" s="200"/>
      <c r="K187" s="201"/>
      <c r="L187" s="202"/>
      <c r="M187" s="203"/>
      <c r="N187" s="204"/>
      <c r="O187" s="210"/>
      <c r="P187" s="207"/>
      <c r="Q187" s="204"/>
      <c r="R187" s="205"/>
      <c r="S187" s="197"/>
      <c r="T187" s="198"/>
      <c r="U187" s="172"/>
      <c r="V187" s="8">
        <v>6</v>
      </c>
      <c r="W187" s="12" t="str">
        <f>C187</f>
        <v>Němeček Václav st.</v>
      </c>
      <c r="X187" s="19" t="s">
        <v>8</v>
      </c>
      <c r="Y187" s="15" t="str">
        <f>C183</f>
        <v>Malach Martin</v>
      </c>
      <c r="Z187" s="43" t="s">
        <v>467</v>
      </c>
      <c r="AA187" s="44" t="s">
        <v>465</v>
      </c>
      <c r="AB187" s="44"/>
      <c r="AC187" s="44"/>
      <c r="AD187" s="47"/>
      <c r="AE187" s="28">
        <f t="shared" si="85"/>
        <v>0</v>
      </c>
      <c r="AF187" s="29" t="s">
        <v>5</v>
      </c>
      <c r="AG187" s="30">
        <f t="shared" si="86"/>
        <v>2</v>
      </c>
      <c r="AJ187" s="102">
        <f>IF(ISBLANK(U186), A186,0)</f>
        <v>179</v>
      </c>
      <c r="AK187" s="102">
        <f>IF(ISBLANK(U182), A182,0)</f>
        <v>91</v>
      </c>
      <c r="AP187" s="106">
        <f>IF(OR(VALUE($AJ187)=0,VALUE($AK187)=0), "0",IF(LEN(Z187)&gt;0,IF(MID(Z187,1,1)&lt;&gt;"-",IF(MOD(ABS(Z187),100)&gt;9,MOD(ABS(Z187),100)+2,11),MOD(ABS(Z187),100)),0)+IF(LEN(AA187)&gt;0,IF(MID(AA187,1,1)&lt;&gt;"-",IF(MOD(ABS(AA187),100)&gt;9,MOD(ABS(AA187),100)+2,11),MOD(ABS(AA187),100)),0)+IF(LEN(AB187)&gt;0,IF(MID(AB187,1,1)&lt;&gt;"-",IF(MOD(ABS(AB187),100)&gt;9,MOD(ABS(AB187),100)+2,11),MOD(ABS(AB187),100)),0)+IF(LEN(AC187)&gt;0,IF(MID(AC187,1,1)&lt;&gt;"-",IF(MOD(ABS(AC187),100)&gt;9,MOD(ABS(AC187),100)+2,11),MOD(ABS(AC187),100)),0)+IF(LEN(AD187)&gt;0,IF(MID(AD187,1,1)&lt;&gt;"-",IF(MOD(ABS(AD187),100)&gt;9,MOD(ABS(AD187),100)+2,11),MOD(ABS(AD187),100)),0))</f>
        <v>8</v>
      </c>
      <c r="AQ187" s="106">
        <f>IF(OR(VALUE($AJ187)=0,VALUE($AK187)=0), "0",IF(LEN(Z187)&gt;0,IF(MID(Z187,1,1)&lt;&gt;"-",MOD(Z187,100),IF(MOD(ABS(Z187),100)&gt;9,MOD(ABS(Z187),100)+2,11)),0)+IF(LEN(AA187)&gt;0,IF(MID(AA187,1,1)&lt;&gt;"-",MOD(AA187,100),IF(MOD(ABS(AA187),100)&gt;9,MOD(ABS(AA187),100)+2,11)),0)+IF(LEN(AB187)&gt;0,IF(MID(AB187,1,1)&lt;&gt;"-",MOD(AB187,100),IF(MOD(ABS(AB187),100)&gt;9,MOD(ABS(AB187),100)+2,11)),0)+IF(LEN(AC187)&gt;0,IF(MID(AC187,1,1)&lt;&gt;"-",MOD(AC187,100),IF(MOD(ABS(AC187),100)&gt;9,MOD(ABS(AC187),100)+2,11)),0)+IF(LEN(AD187)&gt;0,IF(MID(AD187,1,1)&lt;&gt;"-",MOD(AD187,100),IF(MOD(ABS(AD187),100)&gt;9,MOD(ABS(AD187),100)+2,11)),0))</f>
        <v>22</v>
      </c>
      <c r="AR187">
        <f t="shared" si="87"/>
        <v>-14</v>
      </c>
    </row>
    <row r="188" spans="1:46" x14ac:dyDescent="0.2">
      <c r="A188" s="218">
        <v>363</v>
      </c>
      <c r="B188" s="212">
        <v>4</v>
      </c>
      <c r="C188" s="38" t="str">
        <f>IF(A188&gt;0,IF(VLOOKUP(A188,seznam!$A$2:$C$398,3)&gt;0,VLOOKUP(A188,seznam!$A$2:$C$398,3),"------"),"------")</f>
        <v>Viktoria ST Suchý</v>
      </c>
      <c r="D188" s="182">
        <f>O182</f>
        <v>0</v>
      </c>
      <c r="E188" s="182" t="str">
        <f>N182</f>
        <v>:</v>
      </c>
      <c r="F188" s="186">
        <f>M182</f>
        <v>2</v>
      </c>
      <c r="G188" s="192">
        <f>O184</f>
        <v>0</v>
      </c>
      <c r="H188" s="182" t="str">
        <f>N184</f>
        <v>:</v>
      </c>
      <c r="I188" s="186">
        <f>M184</f>
        <v>2</v>
      </c>
      <c r="J188" s="192">
        <f>O186</f>
        <v>0</v>
      </c>
      <c r="K188" s="182" t="str">
        <f>N186</f>
        <v>:</v>
      </c>
      <c r="L188" s="186">
        <f>M186</f>
        <v>2</v>
      </c>
      <c r="M188" s="174"/>
      <c r="N188" s="175"/>
      <c r="O188" s="176"/>
      <c r="P188" s="180">
        <f>D188+G188+J188</f>
        <v>0</v>
      </c>
      <c r="Q188" s="182" t="s">
        <v>5</v>
      </c>
      <c r="R188" s="186">
        <f>F188+I188+L188</f>
        <v>6</v>
      </c>
      <c r="S188" s="188">
        <f>IF(D188&gt;F188,2,IF(AND(D188&lt;F188,E188=":"),1,0))+IF(G188&gt;I188,2,IF(AND(G188&lt;I188,H188=":"),1,0))+IF(J188&gt;L188,2,IF(AND(J188&lt;L188,K188=":"),1,0))</f>
        <v>3</v>
      </c>
      <c r="T188" s="190">
        <v>4</v>
      </c>
      <c r="U188" s="173"/>
      <c r="AS188">
        <f ca="1">IF($AJ182=INDIRECT(ADDRESS(ROW(),1)),$AR182,0)+IF($AJ183=INDIRECT(ADDRESS(ROW(),1)),$AR183,0)+IF($AJ184=INDIRECT(ADDRESS(ROW(),1)),$AR184,0)+IF($AJ185=INDIRECT(ADDRESS(ROW(),1)),$AR185,0)+IF($AJ186=INDIRECT(ADDRESS(ROW(),1)),$AR186,0)+IF($AJ187=INDIRECT(ADDRESS(ROW(),1)),$AR187,0)+IF($AK182=INDIRECT(ADDRESS(ROW(),1)),-$AR182,0)+IF($AK183=INDIRECT(ADDRESS(ROW(),1)),-$AR183,0)+IF($AK184=INDIRECT(ADDRESS(ROW(),1)),-$AR184,0)+IF($AK185=INDIRECT(ADDRESS(ROW(),1)),-$AR185,0)+IF($AK186=INDIRECT(ADDRESS(ROW(),1)),-$AR186,0)+IF($AK187=INDIRECT(ADDRESS(ROW(),1)),-$AR187,0)</f>
        <v>-22</v>
      </c>
      <c r="AT188" t="str">
        <f>IF($A188&gt;0,IF(VLOOKUP($A188,seznam!$A$2:$C$398,2)&gt;0,VLOOKUP($A188,seznam!$A$2:$C$398,2),"------"),"------")</f>
        <v>Kočvara Josef</v>
      </c>
    </row>
    <row r="189" spans="1:46" ht="13.5" thickBot="1" x14ac:dyDescent="0.25">
      <c r="A189" s="219"/>
      <c r="B189" s="220"/>
      <c r="C189" s="36" t="str">
        <f>IF(A188&gt;0,IF(VLOOKUP(A188,seznam!$A$2:$C$398,2)&gt;0,VLOOKUP(A188,seznam!$A$2:$C$398,2),"------"),"------")</f>
        <v>Kočvara Josef</v>
      </c>
      <c r="D189" s="183"/>
      <c r="E189" s="183"/>
      <c r="F189" s="187"/>
      <c r="G189" s="193"/>
      <c r="H189" s="183"/>
      <c r="I189" s="187"/>
      <c r="J189" s="193"/>
      <c r="K189" s="183"/>
      <c r="L189" s="187"/>
      <c r="M189" s="177"/>
      <c r="N189" s="178"/>
      <c r="O189" s="179"/>
      <c r="P189" s="181"/>
      <c r="Q189" s="183"/>
      <c r="R189" s="187"/>
      <c r="S189" s="189"/>
      <c r="T189" s="191"/>
      <c r="U189" s="173"/>
    </row>
    <row r="190" spans="1:46" ht="13.5" thickBot="1" x14ac:dyDescent="0.25"/>
    <row r="191" spans="1:46" ht="13.5" thickBot="1" x14ac:dyDescent="0.25">
      <c r="A191" s="86"/>
      <c r="B191" s="163" t="s">
        <v>30</v>
      </c>
      <c r="C191" s="164"/>
      <c r="D191" s="165">
        <v>1</v>
      </c>
      <c r="E191" s="166"/>
      <c r="F191" s="167"/>
      <c r="G191" s="168">
        <v>2</v>
      </c>
      <c r="H191" s="166"/>
      <c r="I191" s="167"/>
      <c r="J191" s="168">
        <v>3</v>
      </c>
      <c r="K191" s="166"/>
      <c r="L191" s="167"/>
      <c r="M191" s="168">
        <v>4</v>
      </c>
      <c r="N191" s="166"/>
      <c r="O191" s="169"/>
      <c r="P191" s="165" t="s">
        <v>2</v>
      </c>
      <c r="Q191" s="170"/>
      <c r="R191" s="171"/>
      <c r="S191" s="5" t="s">
        <v>3</v>
      </c>
      <c r="T191" s="4" t="s">
        <v>4</v>
      </c>
    </row>
    <row r="192" spans="1:46" x14ac:dyDescent="0.2">
      <c r="A192" s="224">
        <v>101</v>
      </c>
      <c r="B192" s="225">
        <v>1</v>
      </c>
      <c r="C192" s="37" t="str">
        <f>IF(A192&gt;0,IF(VLOOKUP(A192,seznam!$A$2:$C$398,3)&gt;0,VLOOKUP(A192,seznam!$A$2:$C$398,3),"------"),"------")</f>
        <v>TJ Vysočany</v>
      </c>
      <c r="D192" s="226"/>
      <c r="E192" s="227"/>
      <c r="F192" s="228"/>
      <c r="G192" s="221">
        <f>AE195</f>
        <v>2</v>
      </c>
      <c r="H192" s="222" t="str">
        <f>AF195</f>
        <v>:</v>
      </c>
      <c r="I192" s="223">
        <f>AG195</f>
        <v>0</v>
      </c>
      <c r="J192" s="221">
        <f>AG197</f>
        <v>2</v>
      </c>
      <c r="K192" s="222" t="str">
        <f>AF197</f>
        <v>:</v>
      </c>
      <c r="L192" s="223">
        <f>AE197</f>
        <v>1</v>
      </c>
      <c r="M192" s="221">
        <f>AE192</f>
        <v>2</v>
      </c>
      <c r="N192" s="222" t="str">
        <f>AF192</f>
        <v>:</v>
      </c>
      <c r="O192" s="209">
        <f>AG192</f>
        <v>0</v>
      </c>
      <c r="P192" s="206">
        <f>G192+J192+M192</f>
        <v>6</v>
      </c>
      <c r="Q192" s="222" t="s">
        <v>5</v>
      </c>
      <c r="R192" s="223">
        <f>I192+L192+O192</f>
        <v>1</v>
      </c>
      <c r="S192" s="208">
        <f>IF(G192&gt;I192,2,IF(AND(G192&lt;I192,H192=":"),1,0))+IF(J192&gt;L192,2,IF(AND(J192&lt;L192,K192=":"),1,0))+IF(M192&gt;O192,2,IF(AND(M192&lt;O192,N192=":"),1,0))</f>
        <v>6</v>
      </c>
      <c r="T192" s="211">
        <v>1</v>
      </c>
      <c r="U192" s="172"/>
      <c r="V192" s="6">
        <v>1</v>
      </c>
      <c r="W192" s="10" t="str">
        <f>C193</f>
        <v>Zouhar Ondřej</v>
      </c>
      <c r="X192" s="16" t="s">
        <v>8</v>
      </c>
      <c r="Y192" s="13" t="str">
        <f>C199</f>
        <v>Komárek Jaromír</v>
      </c>
      <c r="Z192" s="40" t="s">
        <v>459</v>
      </c>
      <c r="AA192" s="41" t="s">
        <v>462</v>
      </c>
      <c r="AB192" s="41"/>
      <c r="AC192" s="41"/>
      <c r="AD192" s="45"/>
      <c r="AE192" s="22">
        <f t="shared" ref="AE192:AE197" si="90">IF(OR(VALUE($AJ192)=0,VALUE($AK192)=0), "0",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)</f>
        <v>2</v>
      </c>
      <c r="AF192" s="23" t="s">
        <v>5</v>
      </c>
      <c r="AG192" s="24">
        <f t="shared" ref="AG192:AG197" si="91">IF(OR(VALUE($AJ192)=0,VALUE($AK192)=0), "0",IF(AND(LEN(Z192)&gt;0,MID(Z192,1,1)="-"),"1","0")+IF(AND(LEN(AA192)&gt;0,MID(AA192,1,1)="-"),"1","0")+IF(AND(LEN(AB192)&gt;0,MID(AB192,1,1)="-"),"1","0")+IF(AND(LEN(AC192)&gt;0,MID(AC192,1,1)="-"),"1","0")+IF(AND(LEN(AD192)&gt;0,MID(AD192,1,1)="-"),"1","0"))</f>
        <v>0</v>
      </c>
      <c r="AJ192" s="102">
        <f>IF(ISBLANK(U192), A192,0)</f>
        <v>101</v>
      </c>
      <c r="AK192" s="102">
        <f>IF(ISBLANK(U198), A198,0)</f>
        <v>365</v>
      </c>
      <c r="AP192" s="106">
        <f>IF(OR(VALUE($AJ192)=0,VALUE($AK192)=0), "0",IF(LEN(Z192)&gt;0,IF(MID(Z192,1,1)&lt;&gt;"-",IF(MOD(ABS(Z192),100)&gt;9,MOD(ABS(Z192),100)+2,11),MOD(ABS(Z192),100)),0)+IF(LEN(AA192)&gt;0,IF(MID(AA192,1,1)&lt;&gt;"-",IF(MOD(ABS(AA192),100)&gt;9,MOD(ABS(AA192),100)+2,11),MOD(ABS(AA192),100)),0)+IF(LEN(AB192)&gt;0,IF(MID(AB192,1,1)&lt;&gt;"-",IF(MOD(ABS(AB192),100)&gt;9,MOD(ABS(AB192),100)+2,11),MOD(ABS(AB192),100)),0)+IF(LEN(AC192)&gt;0,IF(MID(AC192,1,1)&lt;&gt;"-",IF(MOD(ABS(AC192),100)&gt;9,MOD(ABS(AC192),100)+2,11),MOD(ABS(AC192),100)),0)+IF(LEN(AD192)&gt;0,IF(MID(AD192,1,1)&lt;&gt;"-",IF(MOD(ABS(AD192),100)&gt;9,MOD(ABS(AD192),100)+2,11),MOD(ABS(AD192),100)),0))</f>
        <v>22</v>
      </c>
      <c r="AQ192" s="106">
        <f>IF(OR(VALUE($AJ192)=0,VALUE($AK192)=0), "0",IF(LEN(Z192)&gt;0,IF(MID(Z192,1,1)&lt;&gt;"-",MOD(Z192,100),IF(MOD(ABS(Z192),100)&gt;9,MOD(ABS(Z192),100)+2,11)),0)+IF(LEN(AA192)&gt;0,IF(MID(AA192,1,1)&lt;&gt;"-",MOD(AA192,100),IF(MOD(ABS(AA192),100)&gt;9,MOD(ABS(AA192),100)+2,11)),0)+IF(LEN(AB192)&gt;0,IF(MID(AB192,1,1)&lt;&gt;"-",MOD(AB192,100),IF(MOD(ABS(AB192),100)&gt;9,MOD(ABS(AB192),100)+2,11)),0)+IF(LEN(AC192)&gt;0,IF(MID(AC192,1,1)&lt;&gt;"-",MOD(AC192,100),IF(MOD(ABS(AC192),100)&gt;9,MOD(ABS(AC192),100)+2,11)),0)+IF(LEN(AD192)&gt;0,IF(MID(AD192,1,1)&lt;&gt;"-",MOD(AD192,100),IF(MOD(ABS(AD192),100)&gt;9,MOD(ABS(AD192),100)+2,11)),0))</f>
        <v>11</v>
      </c>
      <c r="AR192">
        <f>AP192-AQ192</f>
        <v>11</v>
      </c>
      <c r="AS192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23</v>
      </c>
      <c r="AT192" t="str">
        <f>IF($A192&gt;0,IF(VLOOKUP($A192,seznam!$A$2:$C$398,2)&gt;0,VLOOKUP($A192,seznam!$A$2:$C$398,2),"------"),"------")</f>
        <v>Zouhar Ondřej</v>
      </c>
    </row>
    <row r="193" spans="1:46" x14ac:dyDescent="0.2">
      <c r="A193" s="218"/>
      <c r="B193" s="213"/>
      <c r="C193" s="85" t="str">
        <f>IF(A192&gt;0,IF(VLOOKUP(A192,seznam!$A$2:$C$398,2)&gt;0,VLOOKUP(A192,seznam!$A$2:$C$398,2),"------"),"------")</f>
        <v>Zouhar Ondřej</v>
      </c>
      <c r="D193" s="201"/>
      <c r="E193" s="201"/>
      <c r="F193" s="202"/>
      <c r="G193" s="203"/>
      <c r="H193" s="204"/>
      <c r="I193" s="205"/>
      <c r="J193" s="203"/>
      <c r="K193" s="204"/>
      <c r="L193" s="205"/>
      <c r="M193" s="203"/>
      <c r="N193" s="204"/>
      <c r="O193" s="210"/>
      <c r="P193" s="207"/>
      <c r="Q193" s="204"/>
      <c r="R193" s="205"/>
      <c r="S193" s="197"/>
      <c r="T193" s="198"/>
      <c r="U193" s="172"/>
      <c r="V193" s="7">
        <v>2</v>
      </c>
      <c r="W193" s="11" t="str">
        <f>C195</f>
        <v>Odehnal Jiří</v>
      </c>
      <c r="X193" s="17" t="s">
        <v>8</v>
      </c>
      <c r="Y193" s="14" t="str">
        <f>C197</f>
        <v>Šlesinger Jan</v>
      </c>
      <c r="Z193" s="42" t="s">
        <v>473</v>
      </c>
      <c r="AA193" s="39" t="s">
        <v>463</v>
      </c>
      <c r="AB193" s="39" t="s">
        <v>457</v>
      </c>
      <c r="AC193" s="39"/>
      <c r="AD193" s="46"/>
      <c r="AE193" s="25">
        <f t="shared" si="90"/>
        <v>2</v>
      </c>
      <c r="AF193" s="26" t="s">
        <v>5</v>
      </c>
      <c r="AG193" s="27">
        <f t="shared" si="91"/>
        <v>1</v>
      </c>
      <c r="AJ193" s="102">
        <f>IF(ISBLANK(U194), A194,0)</f>
        <v>307</v>
      </c>
      <c r="AK193" s="102">
        <f>IF(ISBLANK(U196), A196,0)</f>
        <v>180</v>
      </c>
      <c r="AP193" s="106">
        <f>IF(OR(VALUE($AJ193)=0,VALUE($AK193)=0), "0",IF(LEN(Z193)&gt;0,IF(MID(Z193,1,1)&lt;&gt;"-",IF(MOD(ABS(Z193),100)&gt;9,MOD(ABS(Z193),100)+2,11),MOD(ABS(Z193),100)),0)+IF(LEN(AA193)&gt;0,IF(MID(AA193,1,1)&lt;&gt;"-",IF(MOD(ABS(AA193),100)&gt;9,MOD(ABS(AA193),100)+2,11),MOD(ABS(AA193),100)),0)+IF(LEN(AB193)&gt;0,IF(MID(AB193,1,1)&lt;&gt;"-",IF(MOD(ABS(AB193),100)&gt;9,MOD(ABS(AB193),100)+2,11),MOD(ABS(AB193),100)),0)+IF(LEN(AC193)&gt;0,IF(MID(AC193,1,1)&lt;&gt;"-",IF(MOD(ABS(AC193),100)&gt;9,MOD(ABS(AC193),100)+2,11),MOD(ABS(AC193),100)),0)+IF(LEN(AD193)&gt;0,IF(MID(AD193,1,1)&lt;&gt;"-",IF(MOD(ABS(AD193),100)&gt;9,MOD(ABS(AD193),100)+2,11),MOD(ABS(AD193),100)),0))</f>
        <v>30</v>
      </c>
      <c r="AQ193" s="106">
        <f>IF(OR(VALUE($AJ193)=0,VALUE($AK193)=0), "0",IF(LEN(Z193)&gt;0,IF(MID(Z193,1,1)&lt;&gt;"-",MOD(Z193,100),IF(MOD(ABS(Z193),100)&gt;9,MOD(ABS(Z193),100)+2,11)),0)+IF(LEN(AA193)&gt;0,IF(MID(AA193,1,1)&lt;&gt;"-",MOD(AA193,100),IF(MOD(ABS(AA193),100)&gt;9,MOD(ABS(AA193),100)+2,11)),0)+IF(LEN(AB193)&gt;0,IF(MID(AB193,1,1)&lt;&gt;"-",MOD(AB193,100),IF(MOD(ABS(AB193),100)&gt;9,MOD(ABS(AB193),100)+2,11)),0)+IF(LEN(AC193)&gt;0,IF(MID(AC193,1,1)&lt;&gt;"-",MOD(AC193,100),IF(MOD(ABS(AC193),100)&gt;9,MOD(ABS(AC193),100)+2,11)),0)+IF(LEN(AD193)&gt;0,IF(MID(AD193,1,1)&lt;&gt;"-",MOD(AD193,100),IF(MOD(ABS(AD193),100)&gt;9,MOD(ABS(AD193),100)+2,11)),0))</f>
        <v>29</v>
      </c>
      <c r="AR193">
        <f t="shared" ref="AR193:AR197" si="92">AP193-AQ193</f>
        <v>1</v>
      </c>
    </row>
    <row r="194" spans="1:46" x14ac:dyDescent="0.2">
      <c r="A194" s="218">
        <v>307</v>
      </c>
      <c r="B194" s="212">
        <v>2</v>
      </c>
      <c r="C194" s="38" t="str">
        <f>IF(A194&gt;0,IF(VLOOKUP(A194,seznam!$A$2:$C$398,3)&gt;0,VLOOKUP(A194,seznam!$A$2:$C$398,3),"------"),"------")</f>
        <v>TJ Sokol Bořitov</v>
      </c>
      <c r="D194" s="182">
        <f>I192</f>
        <v>0</v>
      </c>
      <c r="E194" s="182" t="str">
        <f>H192</f>
        <v>:</v>
      </c>
      <c r="F194" s="186">
        <f>G192</f>
        <v>2</v>
      </c>
      <c r="G194" s="174"/>
      <c r="H194" s="175"/>
      <c r="I194" s="199"/>
      <c r="J194" s="192">
        <f>AE193</f>
        <v>2</v>
      </c>
      <c r="K194" s="182" t="str">
        <f>AF193</f>
        <v>:</v>
      </c>
      <c r="L194" s="186">
        <f>AG193</f>
        <v>1</v>
      </c>
      <c r="M194" s="192">
        <f>AE196</f>
        <v>2</v>
      </c>
      <c r="N194" s="182" t="str">
        <f>AF196</f>
        <v>:</v>
      </c>
      <c r="O194" s="214">
        <f>AG196</f>
        <v>0</v>
      </c>
      <c r="P194" s="180">
        <f>D194+J194+M194</f>
        <v>4</v>
      </c>
      <c r="Q194" s="182" t="s">
        <v>5</v>
      </c>
      <c r="R194" s="186">
        <f>F194+L194+O194</f>
        <v>3</v>
      </c>
      <c r="S194" s="188">
        <f>IF(D194&gt;F194,2,IF(AND(D194&lt;F194,E194=":"),1,0))+IF(J194&gt;L194,2,IF(AND(J194&lt;L194,K194=":"),1,0))+IF(M194&gt;O194,2,IF(AND(M194&lt;O194,N194=":"),1,0))</f>
        <v>5</v>
      </c>
      <c r="T194" s="190">
        <v>3</v>
      </c>
      <c r="U194" s="172"/>
      <c r="V194" s="7">
        <v>3</v>
      </c>
      <c r="W194" s="11" t="str">
        <f>C199</f>
        <v>Komárek Jaromír</v>
      </c>
      <c r="X194" s="18" t="s">
        <v>8</v>
      </c>
      <c r="Y194" s="14" t="str">
        <f>C197</f>
        <v>Šlesinger Jan</v>
      </c>
      <c r="Z194" s="42" t="s">
        <v>474</v>
      </c>
      <c r="AA194" s="39" t="s">
        <v>473</v>
      </c>
      <c r="AB194" s="39"/>
      <c r="AC194" s="39"/>
      <c r="AD194" s="46"/>
      <c r="AE194" s="25">
        <f t="shared" si="90"/>
        <v>0</v>
      </c>
      <c r="AF194" s="26" t="s">
        <v>5</v>
      </c>
      <c r="AG194" s="27">
        <f t="shared" si="91"/>
        <v>2</v>
      </c>
      <c r="AJ194" s="102">
        <f>IF(ISBLANK(U198), A198,0)</f>
        <v>365</v>
      </c>
      <c r="AK194" s="102">
        <f>IF(ISBLANK(U196), A196,0)</f>
        <v>180</v>
      </c>
      <c r="AP194" s="106">
        <f>IF(OR(VALUE($AJ194)=0,VALUE($AK194)=0), "0",IF(LEN(Z194)&gt;0,IF(MID(Z194,1,1)&lt;&gt;"-",IF(MOD(ABS(Z194),100)&gt;9,MOD(ABS(Z194),100)+2,11),MOD(ABS(Z194),100)),0)+IF(LEN(AA194)&gt;0,IF(MID(AA194,1,1)&lt;&gt;"-",IF(MOD(ABS(AA194),100)&gt;9,MOD(ABS(AA194),100)+2,11),MOD(ABS(AA194),100)),0)+IF(LEN(AB194)&gt;0,IF(MID(AB194,1,1)&lt;&gt;"-",IF(MOD(ABS(AB194),100)&gt;9,MOD(ABS(AB194),100)+2,11),MOD(ABS(AB194),100)),0)+IF(LEN(AC194)&gt;0,IF(MID(AC194,1,1)&lt;&gt;"-",IF(MOD(ABS(AC194),100)&gt;9,MOD(ABS(AC194),100)+2,11),MOD(ABS(AC194),100)),0)+IF(LEN(AD194)&gt;0,IF(MID(AD194,1,1)&lt;&gt;"-",IF(MOD(ABS(AD194),100)&gt;9,MOD(ABS(AD194),100)+2,11),MOD(ABS(AD194),100)),0))</f>
        <v>8</v>
      </c>
      <c r="AQ194" s="106">
        <f t="shared" ref="AQ194:AQ197" si="93">IF(OR(VALUE($AJ194)=0,VALUE($AK194)=0), "0",IF(LEN(Z194)&gt;0,IF(MID(Z194,1,1)&lt;&gt;"-",MOD(Z194,100),IF(MOD(ABS(Z194),100)&gt;9,MOD(ABS(Z194),100)+2,11)),0)+IF(LEN(AA194)&gt;0,IF(MID(AA194,1,1)&lt;&gt;"-",MOD(AA194,100),IF(MOD(ABS(AA194),100)&gt;9,MOD(ABS(AA194),100)+2,11)),0)+IF(LEN(AB194)&gt;0,IF(MID(AB194,1,1)&lt;&gt;"-",MOD(AB194,100),IF(MOD(ABS(AB194),100)&gt;9,MOD(ABS(AB194),100)+2,11)),0)+IF(LEN(AC194)&gt;0,IF(MID(AC194,1,1)&lt;&gt;"-",MOD(AC194,100),IF(MOD(ABS(AC194),100)&gt;9,MOD(ABS(AC194),100)+2,11)),0)+IF(LEN(AD194)&gt;0,IF(MID(AD194,1,1)&lt;&gt;"-",MOD(AD194,100),IF(MOD(ABS(AD194),100)&gt;9,MOD(ABS(AD194),100)+2,11)),0))</f>
        <v>22</v>
      </c>
      <c r="AR194">
        <f t="shared" si="92"/>
        <v>-14</v>
      </c>
      <c r="AS194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7</v>
      </c>
      <c r="AT194" t="str">
        <f>IF($A194&gt;0,IF(VLOOKUP($A194,seznam!$A$2:$C$398,2)&gt;0,VLOOKUP($A194,seznam!$A$2:$C$398,2),"------"),"------")</f>
        <v>Odehnal Jiří</v>
      </c>
    </row>
    <row r="195" spans="1:46" x14ac:dyDescent="0.2">
      <c r="A195" s="218"/>
      <c r="B195" s="213"/>
      <c r="C195" s="35" t="str">
        <f>IF(A194&gt;0,IF(VLOOKUP(A194,seznam!$A$2:$C$398,2)&gt;0,VLOOKUP(A194,seznam!$A$2:$C$398,2),"------"),"------")</f>
        <v>Odehnal Jiří</v>
      </c>
      <c r="D195" s="204"/>
      <c r="E195" s="204"/>
      <c r="F195" s="205"/>
      <c r="G195" s="200"/>
      <c r="H195" s="201"/>
      <c r="I195" s="202"/>
      <c r="J195" s="203"/>
      <c r="K195" s="204"/>
      <c r="L195" s="205"/>
      <c r="M195" s="203"/>
      <c r="N195" s="204"/>
      <c r="O195" s="210"/>
      <c r="P195" s="194"/>
      <c r="Q195" s="195"/>
      <c r="R195" s="196"/>
      <c r="S195" s="197"/>
      <c r="T195" s="198"/>
      <c r="U195" s="172"/>
      <c r="V195" s="7">
        <v>4</v>
      </c>
      <c r="W195" s="11" t="str">
        <f>C193</f>
        <v>Zouhar Ondřej</v>
      </c>
      <c r="X195" s="17" t="s">
        <v>8</v>
      </c>
      <c r="Y195" s="14" t="str">
        <f>C195</f>
        <v>Odehnal Jiří</v>
      </c>
      <c r="Z195" s="42" t="s">
        <v>463</v>
      </c>
      <c r="AA195" s="39" t="s">
        <v>458</v>
      </c>
      <c r="AB195" s="39"/>
      <c r="AC195" s="39"/>
      <c r="AD195" s="46"/>
      <c r="AE195" s="25">
        <f t="shared" si="90"/>
        <v>2</v>
      </c>
      <c r="AF195" s="26" t="s">
        <v>5</v>
      </c>
      <c r="AG195" s="27">
        <f t="shared" si="91"/>
        <v>0</v>
      </c>
      <c r="AJ195" s="102">
        <f>IF(ISBLANK(U192), A192,0)</f>
        <v>101</v>
      </c>
      <c r="AK195" s="102">
        <f>IF(ISBLANK(U194), A194,0)</f>
        <v>307</v>
      </c>
      <c r="AP195" s="106">
        <f t="shared" ref="AP195:AP197" si="94">IF(OR(VALUE($AJ195)=0,VALUE($AK195)=0), "0",IF(LEN(Z195)&gt;0,IF(MID(Z195,1,1)&lt;&gt;"-",IF(MOD(ABS(Z195),100)&gt;9,MOD(ABS(Z195),100)+2,11),MOD(ABS(Z195),100)),0)+IF(LEN(AA195)&gt;0,IF(MID(AA195,1,1)&lt;&gt;"-",IF(MOD(ABS(AA195),100)&gt;9,MOD(ABS(AA195),100)+2,11),MOD(ABS(AA195),100)),0)+IF(LEN(AB195)&gt;0,IF(MID(AB195,1,1)&lt;&gt;"-",IF(MOD(ABS(AB195),100)&gt;9,MOD(ABS(AB195),100)+2,11),MOD(ABS(AB195),100)),0)+IF(LEN(AC195)&gt;0,IF(MID(AC195,1,1)&lt;&gt;"-",IF(MOD(ABS(AC195),100)&gt;9,MOD(ABS(AC195),100)+2,11),MOD(ABS(AC195),100)),0)+IF(LEN(AD195)&gt;0,IF(MID(AD195,1,1)&lt;&gt;"-",IF(MOD(ABS(AD195),100)&gt;9,MOD(ABS(AD195),100)+2,11),MOD(ABS(AD195),100)),0))</f>
        <v>22</v>
      </c>
      <c r="AQ195" s="106">
        <f t="shared" si="93"/>
        <v>14</v>
      </c>
      <c r="AR195">
        <f t="shared" si="92"/>
        <v>8</v>
      </c>
    </row>
    <row r="196" spans="1:46" x14ac:dyDescent="0.2">
      <c r="A196" s="218">
        <v>180</v>
      </c>
      <c r="B196" s="212">
        <v>3</v>
      </c>
      <c r="C196" s="38" t="str">
        <f>IF(A196&gt;0,IF(VLOOKUP(A196,seznam!$A$2:$C$398,3)&gt;0,VLOOKUP(A196,seznam!$A$2:$C$398,3),"------"),"------")</f>
        <v>Orel Vísky</v>
      </c>
      <c r="D196" s="182">
        <f>L192</f>
        <v>1</v>
      </c>
      <c r="E196" s="182" t="str">
        <f>K192</f>
        <v>:</v>
      </c>
      <c r="F196" s="186">
        <f>J192</f>
        <v>2</v>
      </c>
      <c r="G196" s="192">
        <f>L194</f>
        <v>1</v>
      </c>
      <c r="H196" s="182" t="str">
        <f>K194</f>
        <v>:</v>
      </c>
      <c r="I196" s="186">
        <f>J194</f>
        <v>2</v>
      </c>
      <c r="J196" s="174"/>
      <c r="K196" s="175"/>
      <c r="L196" s="199"/>
      <c r="M196" s="192">
        <f>AG194</f>
        <v>2</v>
      </c>
      <c r="N196" s="182" t="str">
        <f>AF194</f>
        <v>:</v>
      </c>
      <c r="O196" s="214">
        <f>AE194</f>
        <v>0</v>
      </c>
      <c r="P196" s="180">
        <f>D196+G196+M196</f>
        <v>4</v>
      </c>
      <c r="Q196" s="182" t="s">
        <v>5</v>
      </c>
      <c r="R196" s="186">
        <f>F196+I196+O196</f>
        <v>4</v>
      </c>
      <c r="S196" s="188">
        <f>IF(D196&gt;F196,2,IF(AND(D196&lt;F196,E196=":"),1,0))+IF(G196&gt;I196,2,IF(AND(G196&lt;I196,H196=":"),1,0))+IF(M196&gt;O196,2,IF(AND(M196&lt;O196,N196=":"),1,0))</f>
        <v>4</v>
      </c>
      <c r="T196" s="190">
        <v>2</v>
      </c>
      <c r="U196" s="172"/>
      <c r="V196" s="7">
        <v>5</v>
      </c>
      <c r="W196" s="11" t="str">
        <f>C195</f>
        <v>Odehnal Jiří</v>
      </c>
      <c r="X196" s="17" t="s">
        <v>8</v>
      </c>
      <c r="Y196" s="14" t="str">
        <f>C199</f>
        <v>Komárek Jaromír</v>
      </c>
      <c r="Z196" s="42" t="s">
        <v>478</v>
      </c>
      <c r="AA196" s="39" t="s">
        <v>462</v>
      </c>
      <c r="AB196" s="39"/>
      <c r="AC196" s="39"/>
      <c r="AD196" s="46"/>
      <c r="AE196" s="25">
        <f t="shared" si="90"/>
        <v>2</v>
      </c>
      <c r="AF196" s="26" t="s">
        <v>5</v>
      </c>
      <c r="AG196" s="27">
        <f t="shared" si="91"/>
        <v>0</v>
      </c>
      <c r="AJ196" s="102">
        <f>IF(ISBLANK(U194), A194,0)</f>
        <v>307</v>
      </c>
      <c r="AK196" s="102">
        <f>IF(ISBLANK(U198), A198,0)</f>
        <v>365</v>
      </c>
      <c r="AP196" s="106">
        <f t="shared" si="94"/>
        <v>22</v>
      </c>
      <c r="AQ196" s="106">
        <f t="shared" si="93"/>
        <v>8</v>
      </c>
      <c r="AR196">
        <f t="shared" si="92"/>
        <v>14</v>
      </c>
      <c r="AS196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9</v>
      </c>
      <c r="AT196" t="str">
        <f>IF($A196&gt;0,IF(VLOOKUP($A196,seznam!$A$2:$C$398,2)&gt;0,VLOOKUP($A196,seznam!$A$2:$C$398,2),"------"),"------")</f>
        <v>Šlesinger Jan</v>
      </c>
    </row>
    <row r="197" spans="1:46" ht="13.5" thickBot="1" x14ac:dyDescent="0.25">
      <c r="A197" s="218"/>
      <c r="B197" s="213"/>
      <c r="C197" s="35" t="str">
        <f>IF(A196&gt;0,IF(VLOOKUP(A196,seznam!$A$2:$C$398,2)&gt;0,VLOOKUP(A196,seznam!$A$2:$C$398,2),"------"),"------")</f>
        <v>Šlesinger Jan</v>
      </c>
      <c r="D197" s="204"/>
      <c r="E197" s="204"/>
      <c r="F197" s="205"/>
      <c r="G197" s="203"/>
      <c r="H197" s="204"/>
      <c r="I197" s="205"/>
      <c r="J197" s="200"/>
      <c r="K197" s="201"/>
      <c r="L197" s="202"/>
      <c r="M197" s="203"/>
      <c r="N197" s="204"/>
      <c r="O197" s="210"/>
      <c r="P197" s="207"/>
      <c r="Q197" s="204"/>
      <c r="R197" s="205"/>
      <c r="S197" s="197"/>
      <c r="T197" s="198"/>
      <c r="U197" s="172"/>
      <c r="V197" s="8">
        <v>6</v>
      </c>
      <c r="W197" s="12" t="str">
        <f>C197</f>
        <v>Šlesinger Jan</v>
      </c>
      <c r="X197" s="19" t="s">
        <v>8</v>
      </c>
      <c r="Y197" s="15" t="str">
        <f>C193</f>
        <v>Zouhar Ondřej</v>
      </c>
      <c r="Z197" s="43" t="s">
        <v>465</v>
      </c>
      <c r="AA197" s="44" t="s">
        <v>464</v>
      </c>
      <c r="AB197" s="44" t="s">
        <v>473</v>
      </c>
      <c r="AC197" s="44"/>
      <c r="AD197" s="47"/>
      <c r="AE197" s="28">
        <f t="shared" si="90"/>
        <v>1</v>
      </c>
      <c r="AF197" s="29" t="s">
        <v>5</v>
      </c>
      <c r="AG197" s="30">
        <f t="shared" si="91"/>
        <v>2</v>
      </c>
      <c r="AJ197" s="102">
        <f>IF(ISBLANK(U196), A196,0)</f>
        <v>180</v>
      </c>
      <c r="AK197" s="102">
        <f>IF(ISBLANK(U192), A192,0)</f>
        <v>101</v>
      </c>
      <c r="AP197" s="106">
        <f t="shared" si="94"/>
        <v>21</v>
      </c>
      <c r="AQ197" s="106">
        <f t="shared" si="93"/>
        <v>25</v>
      </c>
      <c r="AR197">
        <f t="shared" si="92"/>
        <v>-4</v>
      </c>
    </row>
    <row r="198" spans="1:46" x14ac:dyDescent="0.2">
      <c r="A198" s="218">
        <v>365</v>
      </c>
      <c r="B198" s="212">
        <v>4</v>
      </c>
      <c r="C198" s="38" t="str">
        <f>IF(A198&gt;0,IF(VLOOKUP(A198,seznam!$A$2:$C$398,3)&gt;0,VLOOKUP(A198,seznam!$A$2:$C$398,3),"------"),"------")</f>
        <v>TJ Voděrady</v>
      </c>
      <c r="D198" s="182">
        <f>O192</f>
        <v>0</v>
      </c>
      <c r="E198" s="182" t="str">
        <f>N192</f>
        <v>:</v>
      </c>
      <c r="F198" s="186">
        <f>M192</f>
        <v>2</v>
      </c>
      <c r="G198" s="192">
        <f>O194</f>
        <v>0</v>
      </c>
      <c r="H198" s="182" t="str">
        <f>N194</f>
        <v>:</v>
      </c>
      <c r="I198" s="186">
        <f>M194</f>
        <v>2</v>
      </c>
      <c r="J198" s="192">
        <f>O196</f>
        <v>0</v>
      </c>
      <c r="K198" s="182" t="str">
        <f>N196</f>
        <v>:</v>
      </c>
      <c r="L198" s="186">
        <f>M196</f>
        <v>2</v>
      </c>
      <c r="M198" s="174"/>
      <c r="N198" s="175"/>
      <c r="O198" s="176"/>
      <c r="P198" s="180">
        <f>D198+G198+J198</f>
        <v>0</v>
      </c>
      <c r="Q198" s="182" t="s">
        <v>5</v>
      </c>
      <c r="R198" s="186">
        <f>F198+I198+L198</f>
        <v>6</v>
      </c>
      <c r="S198" s="188">
        <f>IF(D198&gt;F198,2,IF(AND(D198&lt;F198,E198=":"),1,0))+IF(G198&gt;I198,2,IF(AND(G198&lt;I198,H198=":"),1,0))+IF(J198&gt;L198,2,IF(AND(J198&lt;L198,K198=":"),1,0))</f>
        <v>3</v>
      </c>
      <c r="T198" s="190">
        <v>4</v>
      </c>
      <c r="U198" s="173"/>
      <c r="AS198">
        <f ca="1">IF($AJ192=INDIRECT(ADDRESS(ROW(),1)),$AR192,0)+IF($AJ193=INDIRECT(ADDRESS(ROW(),1)),$AR193,0)+IF($AJ194=INDIRECT(ADDRESS(ROW(),1)),$AR194,0)+IF($AJ195=INDIRECT(ADDRESS(ROW(),1)),$AR195,0)+IF($AJ196=INDIRECT(ADDRESS(ROW(),1)),$AR196,0)+IF($AJ197=INDIRECT(ADDRESS(ROW(),1)),$AR197,0)+IF($AK192=INDIRECT(ADDRESS(ROW(),1)),-$AR192,0)+IF($AK193=INDIRECT(ADDRESS(ROW(),1)),-$AR193,0)+IF($AK194=INDIRECT(ADDRESS(ROW(),1)),-$AR194,0)+IF($AK195=INDIRECT(ADDRESS(ROW(),1)),-$AR195,0)+IF($AK196=INDIRECT(ADDRESS(ROW(),1)),-$AR196,0)+IF($AK197=INDIRECT(ADDRESS(ROW(),1)),-$AR197,0)</f>
        <v>-39</v>
      </c>
      <c r="AT198" t="str">
        <f>IF($A198&gt;0,IF(VLOOKUP($A198,seznam!$A$2:$C$398,2)&gt;0,VLOOKUP($A198,seznam!$A$2:$C$398,2),"------"),"------")</f>
        <v>Komárek Jaromír</v>
      </c>
    </row>
    <row r="199" spans="1:46" ht="13.5" thickBot="1" x14ac:dyDescent="0.25">
      <c r="A199" s="219"/>
      <c r="B199" s="220"/>
      <c r="C199" s="36" t="str">
        <f>IF(A198&gt;0,IF(VLOOKUP(A198,seznam!$A$2:$C$398,2)&gt;0,VLOOKUP(A198,seznam!$A$2:$C$398,2),"------"),"------")</f>
        <v>Komárek Jaromír</v>
      </c>
      <c r="D199" s="183"/>
      <c r="E199" s="183"/>
      <c r="F199" s="187"/>
      <c r="G199" s="193"/>
      <c r="H199" s="183"/>
      <c r="I199" s="187"/>
      <c r="J199" s="193"/>
      <c r="K199" s="183"/>
      <c r="L199" s="187"/>
      <c r="M199" s="177"/>
      <c r="N199" s="178"/>
      <c r="O199" s="179"/>
      <c r="P199" s="181"/>
      <c r="Q199" s="183"/>
      <c r="R199" s="187"/>
      <c r="S199" s="189"/>
      <c r="T199" s="191"/>
      <c r="U199" s="173"/>
    </row>
    <row r="200" spans="1:46" ht="13.5" thickBot="1" x14ac:dyDescent="0.25"/>
    <row r="201" spans="1:46" ht="13.5" thickBot="1" x14ac:dyDescent="0.25">
      <c r="A201" s="86"/>
      <c r="B201" s="163" t="s">
        <v>31</v>
      </c>
      <c r="C201" s="164"/>
      <c r="D201" s="165">
        <v>1</v>
      </c>
      <c r="E201" s="166"/>
      <c r="F201" s="167"/>
      <c r="G201" s="168">
        <v>2</v>
      </c>
      <c r="H201" s="166"/>
      <c r="I201" s="167"/>
      <c r="J201" s="168">
        <v>3</v>
      </c>
      <c r="K201" s="166"/>
      <c r="L201" s="167"/>
      <c r="M201" s="168">
        <v>4</v>
      </c>
      <c r="N201" s="166"/>
      <c r="O201" s="169"/>
      <c r="P201" s="165" t="s">
        <v>2</v>
      </c>
      <c r="Q201" s="170"/>
      <c r="R201" s="171"/>
      <c r="S201" s="5" t="s">
        <v>3</v>
      </c>
      <c r="T201" s="4" t="s">
        <v>4</v>
      </c>
    </row>
    <row r="202" spans="1:46" x14ac:dyDescent="0.2">
      <c r="A202" s="224">
        <v>102</v>
      </c>
      <c r="B202" s="225">
        <v>1</v>
      </c>
      <c r="C202" s="37" t="str">
        <f>IF(A202&gt;0,IF(VLOOKUP(A202,seznam!$A$2:$C$398,3)&gt;0,VLOOKUP(A202,seznam!$A$2:$C$398,3),"------"),"------")</f>
        <v>TJ Voděrady</v>
      </c>
      <c r="D202" s="226"/>
      <c r="E202" s="227"/>
      <c r="F202" s="228"/>
      <c r="G202" s="221">
        <f>AE205</f>
        <v>2</v>
      </c>
      <c r="H202" s="222" t="str">
        <f>AF205</f>
        <v>:</v>
      </c>
      <c r="I202" s="223">
        <f>AG205</f>
        <v>1</v>
      </c>
      <c r="J202" s="221">
        <f>AG207</f>
        <v>1</v>
      </c>
      <c r="K202" s="222" t="str">
        <f>AF207</f>
        <v>:</v>
      </c>
      <c r="L202" s="223">
        <f>AE207</f>
        <v>2</v>
      </c>
      <c r="M202" s="221">
        <f>AE202</f>
        <v>2</v>
      </c>
      <c r="N202" s="222" t="str">
        <f>AF202</f>
        <v>:</v>
      </c>
      <c r="O202" s="209">
        <f>AG202</f>
        <v>0</v>
      </c>
      <c r="P202" s="206">
        <f>G202+J202+M202</f>
        <v>5</v>
      </c>
      <c r="Q202" s="222" t="s">
        <v>5</v>
      </c>
      <c r="R202" s="223">
        <f>I202+L202+O202</f>
        <v>3</v>
      </c>
      <c r="S202" s="208">
        <f>IF(G202&gt;I202,2,IF(AND(G202&lt;I202,H202=":"),1,0))+IF(J202&gt;L202,2,IF(AND(J202&lt;L202,K202=":"),1,0))+IF(M202&gt;O202,2,IF(AND(M202&lt;O202,N202=":"),1,0))</f>
        <v>5</v>
      </c>
      <c r="T202" s="211">
        <v>2</v>
      </c>
      <c r="U202" s="172"/>
      <c r="V202" s="6">
        <v>1</v>
      </c>
      <c r="W202" s="10" t="str">
        <f>C203</f>
        <v>Přibyl Martin</v>
      </c>
      <c r="X202" s="16" t="s">
        <v>8</v>
      </c>
      <c r="Y202" s="13" t="str">
        <f>C209</f>
        <v>Záviška Jakub</v>
      </c>
      <c r="Z202" s="40" t="s">
        <v>464</v>
      </c>
      <c r="AA202" s="41" t="s">
        <v>464</v>
      </c>
      <c r="AB202" s="41"/>
      <c r="AC202" s="41"/>
      <c r="AD202" s="45"/>
      <c r="AE202" s="22">
        <f t="shared" ref="AE202:AE207" si="95">IF(OR(VALUE($AJ202)=0,VALUE($AK202)=0), "0",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)</f>
        <v>2</v>
      </c>
      <c r="AF202" s="23" t="s">
        <v>5</v>
      </c>
      <c r="AG202" s="24">
        <f t="shared" ref="AG202:AG207" si="96">IF(OR(VALUE($AJ202)=0,VALUE($AK202)=0), "0",IF(AND(LEN(Z202)&gt;0,MID(Z202,1,1)="-"),"1","0")+IF(AND(LEN(AA202)&gt;0,MID(AA202,1,1)="-"),"1","0")+IF(AND(LEN(AB202)&gt;0,MID(AB202,1,1)="-"),"1","0")+IF(AND(LEN(AC202)&gt;0,MID(AC202,1,1)="-"),"1","0")+IF(AND(LEN(AD202)&gt;0,MID(AD202,1,1)="-"),"1","0"))</f>
        <v>0</v>
      </c>
      <c r="AJ202" s="102">
        <f>IF(ISBLANK(U202), A202,0)</f>
        <v>102</v>
      </c>
      <c r="AK202" s="102">
        <f>IF(ISBLANK(U208), A208,0)</f>
        <v>367</v>
      </c>
      <c r="AP202" s="106">
        <f>IF(OR(VALUE($AJ202)=0,VALUE($AK202)=0), "0",IF(LEN(Z202)&gt;0,IF(MID(Z202,1,1)&lt;&gt;"-",IF(MOD(ABS(Z202),100)&gt;9,MOD(ABS(Z202),100)+2,11),MOD(ABS(Z202),100)),0)+IF(LEN(AA202)&gt;0,IF(MID(AA202,1,1)&lt;&gt;"-",IF(MOD(ABS(AA202),100)&gt;9,MOD(ABS(AA202),100)+2,11),MOD(ABS(AA202),100)),0)+IF(LEN(AB202)&gt;0,IF(MID(AB202,1,1)&lt;&gt;"-",IF(MOD(ABS(AB202),100)&gt;9,MOD(ABS(AB202),100)+2,11),MOD(ABS(AB202),100)),0)+IF(LEN(AC202)&gt;0,IF(MID(AC202,1,1)&lt;&gt;"-",IF(MOD(ABS(AC202),100)&gt;9,MOD(ABS(AC202),100)+2,11),MOD(ABS(AC202),100)),0)+IF(LEN(AD202)&gt;0,IF(MID(AD202,1,1)&lt;&gt;"-",IF(MOD(ABS(AD202),100)&gt;9,MOD(ABS(AD202),100)+2,11),MOD(ABS(AD202),100)),0))</f>
        <v>22</v>
      </c>
      <c r="AQ202" s="106">
        <f>IF(OR(VALUE($AJ202)=0,VALUE($AK202)=0), "0",IF(LEN(Z202)&gt;0,IF(MID(Z202,1,1)&lt;&gt;"-",MOD(Z202,100),IF(MOD(ABS(Z202),100)&gt;9,MOD(ABS(Z202),100)+2,11)),0)+IF(LEN(AA202)&gt;0,IF(MID(AA202,1,1)&lt;&gt;"-",MOD(AA202,100),IF(MOD(ABS(AA202),100)&gt;9,MOD(ABS(AA202),100)+2,11)),0)+IF(LEN(AB202)&gt;0,IF(MID(AB202,1,1)&lt;&gt;"-",MOD(AB202,100),IF(MOD(ABS(AB202),100)&gt;9,MOD(ABS(AB202),100)+2,11)),0)+IF(LEN(AC202)&gt;0,IF(MID(AC202,1,1)&lt;&gt;"-",MOD(AC202,100),IF(MOD(ABS(AC202),100)&gt;9,MOD(ABS(AC202),100)+2,11)),0)+IF(LEN(AD202)&gt;0,IF(MID(AD202,1,1)&lt;&gt;"-",MOD(AD202,100),IF(MOD(ABS(AD202),100)&gt;9,MOD(ABS(AD202),100)+2,11)),0))</f>
        <v>6</v>
      </c>
      <c r="AR202">
        <f>AP202-AQ202</f>
        <v>16</v>
      </c>
      <c r="AS202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16</v>
      </c>
      <c r="AT202" t="str">
        <f>IF($A202&gt;0,IF(VLOOKUP($A202,seznam!$A$2:$C$398,2)&gt;0,VLOOKUP($A202,seznam!$A$2:$C$398,2),"------"),"------")</f>
        <v>Přibyl Martin</v>
      </c>
    </row>
    <row r="203" spans="1:46" x14ac:dyDescent="0.2">
      <c r="A203" s="218"/>
      <c r="B203" s="213"/>
      <c r="C203" s="85" t="str">
        <f>IF(A202&gt;0,IF(VLOOKUP(A202,seznam!$A$2:$C$398,2)&gt;0,VLOOKUP(A202,seznam!$A$2:$C$398,2),"------"),"------")</f>
        <v>Přibyl Martin</v>
      </c>
      <c r="D203" s="201"/>
      <c r="E203" s="201"/>
      <c r="F203" s="202"/>
      <c r="G203" s="203"/>
      <c r="H203" s="204"/>
      <c r="I203" s="205"/>
      <c r="J203" s="203"/>
      <c r="K203" s="204"/>
      <c r="L203" s="205"/>
      <c r="M203" s="203"/>
      <c r="N203" s="204"/>
      <c r="O203" s="210"/>
      <c r="P203" s="207"/>
      <c r="Q203" s="204"/>
      <c r="R203" s="205"/>
      <c r="S203" s="197"/>
      <c r="T203" s="198"/>
      <c r="U203" s="172"/>
      <c r="V203" s="7">
        <v>2</v>
      </c>
      <c r="W203" s="11" t="str">
        <f>C205</f>
        <v>Nečas Miroslav</v>
      </c>
      <c r="X203" s="17" t="s">
        <v>8</v>
      </c>
      <c r="Y203" s="14" t="str">
        <f>C207</f>
        <v>Tušla Antonín</v>
      </c>
      <c r="Z203" s="42" t="s">
        <v>465</v>
      </c>
      <c r="AA203" s="39" t="s">
        <v>466</v>
      </c>
      <c r="AB203" s="39"/>
      <c r="AC203" s="39"/>
      <c r="AD203" s="46"/>
      <c r="AE203" s="25">
        <f t="shared" si="95"/>
        <v>0</v>
      </c>
      <c r="AF203" s="26" t="s">
        <v>5</v>
      </c>
      <c r="AG203" s="27">
        <f t="shared" si="96"/>
        <v>2</v>
      </c>
      <c r="AJ203" s="102">
        <f>IF(ISBLANK(U204), A204,0)</f>
        <v>322</v>
      </c>
      <c r="AK203" s="102">
        <f>IF(ISBLANK(U206), A206,0)</f>
        <v>182</v>
      </c>
      <c r="AP203" s="106">
        <f>IF(OR(VALUE($AJ203)=0,VALUE($AK203)=0), "0",IF(LEN(Z203)&gt;0,IF(MID(Z203,1,1)&lt;&gt;"-",IF(MOD(ABS(Z203),100)&gt;9,MOD(ABS(Z203),100)+2,11),MOD(ABS(Z203),100)),0)+IF(LEN(AA203)&gt;0,IF(MID(AA203,1,1)&lt;&gt;"-",IF(MOD(ABS(AA203),100)&gt;9,MOD(ABS(AA203),100)+2,11),MOD(ABS(AA203),100)),0)+IF(LEN(AB203)&gt;0,IF(MID(AB203,1,1)&lt;&gt;"-",IF(MOD(ABS(AB203),100)&gt;9,MOD(ABS(AB203),100)+2,11),MOD(ABS(AB203),100)),0)+IF(LEN(AC203)&gt;0,IF(MID(AC203,1,1)&lt;&gt;"-",IF(MOD(ABS(AC203),100)&gt;9,MOD(ABS(AC203),100)+2,11),MOD(ABS(AC203),100)),0)+IF(LEN(AD203)&gt;0,IF(MID(AD203,1,1)&lt;&gt;"-",IF(MOD(ABS(AD203),100)&gt;9,MOD(ABS(AD203),100)+2,11),MOD(ABS(AD203),100)),0))</f>
        <v>9</v>
      </c>
      <c r="AQ203" s="106">
        <f>IF(OR(VALUE($AJ203)=0,VALUE($AK203)=0), "0",IF(LEN(Z203)&gt;0,IF(MID(Z203,1,1)&lt;&gt;"-",MOD(Z203,100),IF(MOD(ABS(Z203),100)&gt;9,MOD(ABS(Z203),100)+2,11)),0)+IF(LEN(AA203)&gt;0,IF(MID(AA203,1,1)&lt;&gt;"-",MOD(AA203,100),IF(MOD(ABS(AA203),100)&gt;9,MOD(ABS(AA203),100)+2,11)),0)+IF(LEN(AB203)&gt;0,IF(MID(AB203,1,1)&lt;&gt;"-",MOD(AB203,100),IF(MOD(ABS(AB203),100)&gt;9,MOD(ABS(AB203),100)+2,11)),0)+IF(LEN(AC203)&gt;0,IF(MID(AC203,1,1)&lt;&gt;"-",MOD(AC203,100),IF(MOD(ABS(AC203),100)&gt;9,MOD(ABS(AC203),100)+2,11)),0)+IF(LEN(AD203)&gt;0,IF(MID(AD203,1,1)&lt;&gt;"-",MOD(AD203,100),IF(MOD(ABS(AD203),100)&gt;9,MOD(ABS(AD203),100)+2,11)),0))</f>
        <v>22</v>
      </c>
      <c r="AR203">
        <f t="shared" ref="AR203:AR207" si="97">AP203-AQ203</f>
        <v>-13</v>
      </c>
    </row>
    <row r="204" spans="1:46" x14ac:dyDescent="0.2">
      <c r="A204" s="218">
        <v>322</v>
      </c>
      <c r="B204" s="212">
        <v>2</v>
      </c>
      <c r="C204" s="38" t="str">
        <f>IF(A204&gt;0,IF(VLOOKUP(A204,seznam!$A$2:$C$398,3)&gt;0,VLOOKUP(A204,seznam!$A$2:$C$398,3),"------"),"------")</f>
        <v>Orel Vísky</v>
      </c>
      <c r="D204" s="182">
        <f>I202</f>
        <v>1</v>
      </c>
      <c r="E204" s="182" t="str">
        <f>H202</f>
        <v>:</v>
      </c>
      <c r="F204" s="186">
        <f>G202</f>
        <v>2</v>
      </c>
      <c r="G204" s="174"/>
      <c r="H204" s="175"/>
      <c r="I204" s="199"/>
      <c r="J204" s="192">
        <f>AE203</f>
        <v>0</v>
      </c>
      <c r="K204" s="182" t="str">
        <f>AF203</f>
        <v>:</v>
      </c>
      <c r="L204" s="186">
        <f>AG203</f>
        <v>2</v>
      </c>
      <c r="M204" s="192">
        <f>AE206</f>
        <v>2</v>
      </c>
      <c r="N204" s="182" t="str">
        <f>AF206</f>
        <v>:</v>
      </c>
      <c r="O204" s="214">
        <f>AG206</f>
        <v>0</v>
      </c>
      <c r="P204" s="180">
        <f>D204+J204+M204</f>
        <v>3</v>
      </c>
      <c r="Q204" s="182" t="s">
        <v>5</v>
      </c>
      <c r="R204" s="186">
        <f>F204+L204+O204</f>
        <v>4</v>
      </c>
      <c r="S204" s="188">
        <f>IF(D204&gt;F204,2,IF(AND(D204&lt;F204,E204=":"),1,0))+IF(J204&gt;L204,2,IF(AND(J204&lt;L204,K204=":"),1,0))+IF(M204&gt;O204,2,IF(AND(M204&lt;O204,N204=":"),1,0))</f>
        <v>4</v>
      </c>
      <c r="T204" s="190">
        <v>3</v>
      </c>
      <c r="U204" s="172"/>
      <c r="V204" s="7">
        <v>3</v>
      </c>
      <c r="W204" s="11" t="str">
        <f>C209</f>
        <v>Záviška Jakub</v>
      </c>
      <c r="X204" s="18" t="s">
        <v>8</v>
      </c>
      <c r="Y204" s="14" t="str">
        <f>C207</f>
        <v>Tušla Antonín</v>
      </c>
      <c r="Z204" s="42" t="s">
        <v>65</v>
      </c>
      <c r="AA204" s="39" t="s">
        <v>465</v>
      </c>
      <c r="AB204" s="39"/>
      <c r="AC204" s="39"/>
      <c r="AD204" s="46"/>
      <c r="AE204" s="25">
        <f t="shared" si="95"/>
        <v>0</v>
      </c>
      <c r="AF204" s="26" t="s">
        <v>5</v>
      </c>
      <c r="AG204" s="27">
        <f t="shared" si="96"/>
        <v>2</v>
      </c>
      <c r="AJ204" s="102">
        <f>IF(ISBLANK(U208), A208,0)</f>
        <v>367</v>
      </c>
      <c r="AK204" s="102">
        <f>IF(ISBLANK(U206), A206,0)</f>
        <v>182</v>
      </c>
      <c r="AP204" s="106">
        <f>IF(OR(VALUE($AJ204)=0,VALUE($AK204)=0), "0",IF(LEN(Z204)&gt;0,IF(MID(Z204,1,1)&lt;&gt;"-",IF(MOD(ABS(Z204),100)&gt;9,MOD(ABS(Z204),100)+2,11),MOD(ABS(Z204),100)),0)+IF(LEN(AA204)&gt;0,IF(MID(AA204,1,1)&lt;&gt;"-",IF(MOD(ABS(AA204),100)&gt;9,MOD(ABS(AA204),100)+2,11),MOD(ABS(AA204),100)),0)+IF(LEN(AB204)&gt;0,IF(MID(AB204,1,1)&lt;&gt;"-",IF(MOD(ABS(AB204),100)&gt;9,MOD(ABS(AB204),100)+2,11),MOD(ABS(AB204),100)),0)+IF(LEN(AC204)&gt;0,IF(MID(AC204,1,1)&lt;&gt;"-",IF(MOD(ABS(AC204),100)&gt;9,MOD(ABS(AC204),100)+2,11),MOD(ABS(AC204),100)),0)+IF(LEN(AD204)&gt;0,IF(MID(AD204,1,1)&lt;&gt;"-",IF(MOD(ABS(AD204),100)&gt;9,MOD(ABS(AD204),100)+2,11),MOD(ABS(AD204),100)),0))</f>
        <v>5</v>
      </c>
      <c r="AQ204" s="106">
        <f t="shared" ref="AQ204:AQ207" si="98">IF(OR(VALUE($AJ204)=0,VALUE($AK204)=0), "0",IF(LEN(Z204)&gt;0,IF(MID(Z204,1,1)&lt;&gt;"-",MOD(Z204,100),IF(MOD(ABS(Z204),100)&gt;9,MOD(ABS(Z204),100)+2,11)),0)+IF(LEN(AA204)&gt;0,IF(MID(AA204,1,1)&lt;&gt;"-",MOD(AA204,100),IF(MOD(ABS(AA204),100)&gt;9,MOD(ABS(AA204),100)+2,11)),0)+IF(LEN(AB204)&gt;0,IF(MID(AB204,1,1)&lt;&gt;"-",MOD(AB204,100),IF(MOD(ABS(AB204),100)&gt;9,MOD(ABS(AB204),100)+2,11)),0)+IF(LEN(AC204)&gt;0,IF(MID(AC204,1,1)&lt;&gt;"-",MOD(AC204,100),IF(MOD(ABS(AC204),100)&gt;9,MOD(ABS(AC204),100)+2,11)),0)+IF(LEN(AD204)&gt;0,IF(MID(AD204,1,1)&lt;&gt;"-",MOD(AD204,100),IF(MOD(ABS(AD204),100)&gt;9,MOD(ABS(AD204),100)+2,11)),0))</f>
        <v>22</v>
      </c>
      <c r="AR204">
        <f t="shared" si="97"/>
        <v>-17</v>
      </c>
      <c r="AS204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-6</v>
      </c>
      <c r="AT204" t="str">
        <f>IF($A204&gt;0,IF(VLOOKUP($A204,seznam!$A$2:$C$398,2)&gt;0,VLOOKUP($A204,seznam!$A$2:$C$398,2),"------"),"------")</f>
        <v>Nečas Miroslav</v>
      </c>
    </row>
    <row r="205" spans="1:46" x14ac:dyDescent="0.2">
      <c r="A205" s="218"/>
      <c r="B205" s="213"/>
      <c r="C205" s="35" t="str">
        <f>IF(A204&gt;0,IF(VLOOKUP(A204,seznam!$A$2:$C$398,2)&gt;0,VLOOKUP(A204,seznam!$A$2:$C$398,2),"------"),"------")</f>
        <v>Nečas Miroslav</v>
      </c>
      <c r="D205" s="204"/>
      <c r="E205" s="204"/>
      <c r="F205" s="205"/>
      <c r="G205" s="200"/>
      <c r="H205" s="201"/>
      <c r="I205" s="202"/>
      <c r="J205" s="203"/>
      <c r="K205" s="204"/>
      <c r="L205" s="205"/>
      <c r="M205" s="203"/>
      <c r="N205" s="204"/>
      <c r="O205" s="210"/>
      <c r="P205" s="194"/>
      <c r="Q205" s="195"/>
      <c r="R205" s="196"/>
      <c r="S205" s="197"/>
      <c r="T205" s="198"/>
      <c r="U205" s="172"/>
      <c r="V205" s="7">
        <v>4</v>
      </c>
      <c r="W205" s="11" t="str">
        <f>C203</f>
        <v>Přibyl Martin</v>
      </c>
      <c r="X205" s="17" t="s">
        <v>8</v>
      </c>
      <c r="Y205" s="14" t="str">
        <f>C205</f>
        <v>Nečas Miroslav</v>
      </c>
      <c r="Z205" s="42" t="s">
        <v>463</v>
      </c>
      <c r="AA205" s="39" t="s">
        <v>471</v>
      </c>
      <c r="AB205" s="39" t="s">
        <v>463</v>
      </c>
      <c r="AC205" s="39"/>
      <c r="AD205" s="46"/>
      <c r="AE205" s="25">
        <f t="shared" si="95"/>
        <v>2</v>
      </c>
      <c r="AF205" s="26" t="s">
        <v>5</v>
      </c>
      <c r="AG205" s="27">
        <f t="shared" si="96"/>
        <v>1</v>
      </c>
      <c r="AJ205" s="102">
        <f>IF(ISBLANK(U202), A202,0)</f>
        <v>102</v>
      </c>
      <c r="AK205" s="102">
        <f>IF(ISBLANK(U204), A204,0)</f>
        <v>322</v>
      </c>
      <c r="AP205" s="106">
        <f t="shared" ref="AP205:AP207" si="99">IF(OR(VALUE($AJ205)=0,VALUE($AK205)=0), "0",IF(LEN(Z205)&gt;0,IF(MID(Z205,1,1)&lt;&gt;"-",IF(MOD(ABS(Z205),100)&gt;9,MOD(ABS(Z205),100)+2,11),MOD(ABS(Z205),100)),0)+IF(LEN(AA205)&gt;0,IF(MID(AA205,1,1)&lt;&gt;"-",IF(MOD(ABS(AA205),100)&gt;9,MOD(ABS(AA205),100)+2,11),MOD(ABS(AA205),100)),0)+IF(LEN(AB205)&gt;0,IF(MID(AB205,1,1)&lt;&gt;"-",IF(MOD(ABS(AB205),100)&gt;9,MOD(ABS(AB205),100)+2,11),MOD(ABS(AB205),100)),0)+IF(LEN(AC205)&gt;0,IF(MID(AC205,1,1)&lt;&gt;"-",IF(MOD(ABS(AC205),100)&gt;9,MOD(ABS(AC205),100)+2,11),MOD(ABS(AC205),100)),0)+IF(LEN(AD205)&gt;0,IF(MID(AD205,1,1)&lt;&gt;"-",IF(MOD(ABS(AD205),100)&gt;9,MOD(ABS(AD205),100)+2,11),MOD(ABS(AD205),100)),0))</f>
        <v>31</v>
      </c>
      <c r="AQ205" s="106">
        <f t="shared" si="98"/>
        <v>27</v>
      </c>
      <c r="AR205">
        <f t="shared" si="97"/>
        <v>4</v>
      </c>
    </row>
    <row r="206" spans="1:46" x14ac:dyDescent="0.2">
      <c r="A206" s="218">
        <v>182</v>
      </c>
      <c r="B206" s="212">
        <v>3</v>
      </c>
      <c r="C206" s="38" t="str">
        <f>IF(A206&gt;0,IF(VLOOKUP(A206,seznam!$A$2:$C$398,3)&gt;0,VLOOKUP(A206,seznam!$A$2:$C$398,3),"------"),"------")</f>
        <v>KST Kunštát</v>
      </c>
      <c r="D206" s="182">
        <f>L202</f>
        <v>2</v>
      </c>
      <c r="E206" s="182" t="str">
        <f>K202</f>
        <v>:</v>
      </c>
      <c r="F206" s="186">
        <f>J202</f>
        <v>1</v>
      </c>
      <c r="G206" s="192">
        <f>L204</f>
        <v>2</v>
      </c>
      <c r="H206" s="182" t="str">
        <f>K204</f>
        <v>:</v>
      </c>
      <c r="I206" s="186">
        <f>J204</f>
        <v>0</v>
      </c>
      <c r="J206" s="174"/>
      <c r="K206" s="175"/>
      <c r="L206" s="199"/>
      <c r="M206" s="192">
        <f>AG204</f>
        <v>2</v>
      </c>
      <c r="N206" s="182" t="str">
        <f>AF204</f>
        <v>:</v>
      </c>
      <c r="O206" s="214">
        <f>AE204</f>
        <v>0</v>
      </c>
      <c r="P206" s="180">
        <f>D206+G206+M206</f>
        <v>6</v>
      </c>
      <c r="Q206" s="182" t="s">
        <v>5</v>
      </c>
      <c r="R206" s="186">
        <f>F206+I206+O206</f>
        <v>1</v>
      </c>
      <c r="S206" s="188">
        <f>IF(D206&gt;F206,2,IF(AND(D206&lt;F206,E206=":"),1,0))+IF(G206&gt;I206,2,IF(AND(G206&lt;I206,H206=":"),1,0))+IF(M206&gt;O206,2,IF(AND(M206&lt;O206,N206=":"),1,0))</f>
        <v>6</v>
      </c>
      <c r="T206" s="190">
        <v>1</v>
      </c>
      <c r="U206" s="172"/>
      <c r="V206" s="7">
        <v>5</v>
      </c>
      <c r="W206" s="11" t="str">
        <f>C205</f>
        <v>Nečas Miroslav</v>
      </c>
      <c r="X206" s="17" t="s">
        <v>8</v>
      </c>
      <c r="Y206" s="14" t="str">
        <f>C209</f>
        <v>Záviška Jakub</v>
      </c>
      <c r="Z206" s="42" t="s">
        <v>458</v>
      </c>
      <c r="AA206" s="39" t="s">
        <v>456</v>
      </c>
      <c r="AB206" s="39"/>
      <c r="AC206" s="39"/>
      <c r="AD206" s="46"/>
      <c r="AE206" s="25">
        <f t="shared" si="95"/>
        <v>2</v>
      </c>
      <c r="AF206" s="26" t="s">
        <v>5</v>
      </c>
      <c r="AG206" s="27">
        <f t="shared" si="96"/>
        <v>0</v>
      </c>
      <c r="AJ206" s="102">
        <f>IF(ISBLANK(U204), A204,0)</f>
        <v>322</v>
      </c>
      <c r="AK206" s="102">
        <f>IF(ISBLANK(U208), A208,0)</f>
        <v>367</v>
      </c>
      <c r="AP206" s="106">
        <f t="shared" si="99"/>
        <v>22</v>
      </c>
      <c r="AQ206" s="106">
        <f t="shared" si="98"/>
        <v>11</v>
      </c>
      <c r="AR206">
        <f t="shared" si="97"/>
        <v>11</v>
      </c>
      <c r="AS206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34</v>
      </c>
      <c r="AT206" t="str">
        <f>IF($A206&gt;0,IF(VLOOKUP($A206,seznam!$A$2:$C$398,2)&gt;0,VLOOKUP($A206,seznam!$A$2:$C$398,2),"------"),"------")</f>
        <v>Tušla Antonín</v>
      </c>
    </row>
    <row r="207" spans="1:46" ht="13.5" thickBot="1" x14ac:dyDescent="0.25">
      <c r="A207" s="218"/>
      <c r="B207" s="213"/>
      <c r="C207" s="35" t="str">
        <f>IF(A206&gt;0,IF(VLOOKUP(A206,seznam!$A$2:$C$398,2)&gt;0,VLOOKUP(A206,seznam!$A$2:$C$398,2),"------"),"------")</f>
        <v>Tušla Antonín</v>
      </c>
      <c r="D207" s="204"/>
      <c r="E207" s="204"/>
      <c r="F207" s="205"/>
      <c r="G207" s="203"/>
      <c r="H207" s="204"/>
      <c r="I207" s="205"/>
      <c r="J207" s="200"/>
      <c r="K207" s="201"/>
      <c r="L207" s="202"/>
      <c r="M207" s="203"/>
      <c r="N207" s="204"/>
      <c r="O207" s="210"/>
      <c r="P207" s="207"/>
      <c r="Q207" s="204"/>
      <c r="R207" s="205"/>
      <c r="S207" s="197"/>
      <c r="T207" s="198"/>
      <c r="U207" s="172"/>
      <c r="V207" s="8">
        <v>6</v>
      </c>
      <c r="W207" s="12" t="str">
        <f>C207</f>
        <v>Tušla Antonín</v>
      </c>
      <c r="X207" s="19" t="s">
        <v>8</v>
      </c>
      <c r="Y207" s="15" t="str">
        <f>C203</f>
        <v>Přibyl Martin</v>
      </c>
      <c r="Z207" s="43" t="s">
        <v>462</v>
      </c>
      <c r="AA207" s="44" t="s">
        <v>480</v>
      </c>
      <c r="AB207" s="44" t="s">
        <v>461</v>
      </c>
      <c r="AC207" s="44"/>
      <c r="AD207" s="47"/>
      <c r="AE207" s="28">
        <f t="shared" si="95"/>
        <v>2</v>
      </c>
      <c r="AF207" s="29" t="s">
        <v>5</v>
      </c>
      <c r="AG207" s="30">
        <f t="shared" si="96"/>
        <v>1</v>
      </c>
      <c r="AJ207" s="102">
        <f>IF(ISBLANK(U206), A206,0)</f>
        <v>182</v>
      </c>
      <c r="AK207" s="102">
        <f>IF(ISBLANK(U202), A202,0)</f>
        <v>102</v>
      </c>
      <c r="AP207" s="106">
        <f t="shared" si="99"/>
        <v>34</v>
      </c>
      <c r="AQ207" s="106">
        <f t="shared" si="98"/>
        <v>30</v>
      </c>
      <c r="AR207">
        <f t="shared" si="97"/>
        <v>4</v>
      </c>
    </row>
    <row r="208" spans="1:46" x14ac:dyDescent="0.2">
      <c r="A208" s="218">
        <v>367</v>
      </c>
      <c r="B208" s="212">
        <v>4</v>
      </c>
      <c r="C208" s="38" t="str">
        <f>IF(A208&gt;0,IF(VLOOKUP(A208,seznam!$A$2:$C$398,3)&gt;0,VLOOKUP(A208,seznam!$A$2:$C$398,3),"------"),"------")</f>
        <v>KST Blansko</v>
      </c>
      <c r="D208" s="182">
        <f>O202</f>
        <v>0</v>
      </c>
      <c r="E208" s="182" t="str">
        <f>N202</f>
        <v>:</v>
      </c>
      <c r="F208" s="186">
        <f>M202</f>
        <v>2</v>
      </c>
      <c r="G208" s="192">
        <f>O204</f>
        <v>0</v>
      </c>
      <c r="H208" s="182" t="str">
        <f>N204</f>
        <v>:</v>
      </c>
      <c r="I208" s="186">
        <f>M204</f>
        <v>2</v>
      </c>
      <c r="J208" s="192">
        <f>O206</f>
        <v>0</v>
      </c>
      <c r="K208" s="182" t="str">
        <f>N206</f>
        <v>:</v>
      </c>
      <c r="L208" s="186">
        <f>M206</f>
        <v>2</v>
      </c>
      <c r="M208" s="174"/>
      <c r="N208" s="175"/>
      <c r="O208" s="176"/>
      <c r="P208" s="180">
        <f>D208+G208+J208</f>
        <v>0</v>
      </c>
      <c r="Q208" s="182" t="s">
        <v>5</v>
      </c>
      <c r="R208" s="186">
        <f>F208+I208+L208</f>
        <v>6</v>
      </c>
      <c r="S208" s="188">
        <f>IF(D208&gt;F208,2,IF(AND(D208&lt;F208,E208=":"),1,0))+IF(G208&gt;I208,2,IF(AND(G208&lt;I208,H208=":"),1,0))+IF(J208&gt;L208,2,IF(AND(J208&lt;L208,K208=":"),1,0))</f>
        <v>3</v>
      </c>
      <c r="T208" s="190">
        <v>4</v>
      </c>
      <c r="U208" s="173"/>
      <c r="AS208">
        <f ca="1">IF($AJ202=INDIRECT(ADDRESS(ROW(),1)),$AR202,0)+IF($AJ203=INDIRECT(ADDRESS(ROW(),1)),$AR203,0)+IF($AJ204=INDIRECT(ADDRESS(ROW(),1)),$AR204,0)+IF($AJ205=INDIRECT(ADDRESS(ROW(),1)),$AR205,0)+IF($AJ206=INDIRECT(ADDRESS(ROW(),1)),$AR206,0)+IF($AJ207=INDIRECT(ADDRESS(ROW(),1)),$AR207,0)+IF($AK202=INDIRECT(ADDRESS(ROW(),1)),-$AR202,0)+IF($AK203=INDIRECT(ADDRESS(ROW(),1)),-$AR203,0)+IF($AK204=INDIRECT(ADDRESS(ROW(),1)),-$AR204,0)+IF($AK205=INDIRECT(ADDRESS(ROW(),1)),-$AR205,0)+IF($AK206=INDIRECT(ADDRESS(ROW(),1)),-$AR206,0)+IF($AK207=INDIRECT(ADDRESS(ROW(),1)),-$AR207,0)</f>
        <v>-44</v>
      </c>
      <c r="AT208" t="str">
        <f>IF($A208&gt;0,IF(VLOOKUP($A208,seznam!$A$2:$C$398,2)&gt;0,VLOOKUP($A208,seznam!$A$2:$C$398,2),"------"),"------")</f>
        <v>Záviška Jakub</v>
      </c>
    </row>
    <row r="209" spans="1:46" ht="13.5" thickBot="1" x14ac:dyDescent="0.25">
      <c r="A209" s="219"/>
      <c r="B209" s="220"/>
      <c r="C209" s="36" t="str">
        <f>IF(A208&gt;0,IF(VLOOKUP(A208,seznam!$A$2:$C$398,2)&gt;0,VLOOKUP(A208,seznam!$A$2:$C$398,2),"------"),"------")</f>
        <v>Záviška Jakub</v>
      </c>
      <c r="D209" s="183"/>
      <c r="E209" s="183"/>
      <c r="F209" s="187"/>
      <c r="G209" s="193"/>
      <c r="H209" s="183"/>
      <c r="I209" s="187"/>
      <c r="J209" s="193"/>
      <c r="K209" s="183"/>
      <c r="L209" s="187"/>
      <c r="M209" s="177"/>
      <c r="N209" s="178"/>
      <c r="O209" s="179"/>
      <c r="P209" s="181"/>
      <c r="Q209" s="183"/>
      <c r="R209" s="187"/>
      <c r="S209" s="189"/>
      <c r="T209" s="191"/>
      <c r="U209" s="173"/>
    </row>
    <row r="211" spans="1:46" ht="39.950000000000003" customHeight="1" x14ac:dyDescent="0.2">
      <c r="B211" s="184" t="str">
        <f>B127</f>
        <v>OP Blansko - 1.stupeň turnaj B</v>
      </c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</row>
    <row r="212" spans="1:46" ht="13.5" thickBot="1" x14ac:dyDescent="0.25"/>
    <row r="213" spans="1:46" ht="13.5" thickBot="1" x14ac:dyDescent="0.25">
      <c r="A213" s="86"/>
      <c r="B213" s="163" t="s">
        <v>32</v>
      </c>
      <c r="C213" s="164"/>
      <c r="D213" s="165">
        <v>1</v>
      </c>
      <c r="E213" s="166"/>
      <c r="F213" s="167"/>
      <c r="G213" s="168">
        <v>2</v>
      </c>
      <c r="H213" s="166"/>
      <c r="I213" s="167"/>
      <c r="J213" s="168">
        <v>3</v>
      </c>
      <c r="K213" s="166"/>
      <c r="L213" s="167"/>
      <c r="M213" s="168">
        <v>4</v>
      </c>
      <c r="N213" s="166"/>
      <c r="O213" s="169"/>
      <c r="P213" s="165" t="s">
        <v>2</v>
      </c>
      <c r="Q213" s="170"/>
      <c r="R213" s="171"/>
      <c r="S213" s="5" t="s">
        <v>3</v>
      </c>
      <c r="T213" s="4" t="s">
        <v>4</v>
      </c>
    </row>
    <row r="214" spans="1:46" x14ac:dyDescent="0.2">
      <c r="A214" s="224">
        <v>106</v>
      </c>
      <c r="B214" s="225">
        <v>1</v>
      </c>
      <c r="C214" s="37" t="str">
        <f>IF(A214&gt;0,IF(VLOOKUP(A214,seznam!$A$2:$C$398,3)&gt;0,VLOOKUP(A214,seznam!$A$2:$C$398,3),"------"),"------")</f>
        <v>KST Blansko</v>
      </c>
      <c r="D214" s="226"/>
      <c r="E214" s="227"/>
      <c r="F214" s="228"/>
      <c r="G214" s="221">
        <f>AE217</f>
        <v>2</v>
      </c>
      <c r="H214" s="222" t="str">
        <f>AF217</f>
        <v>:</v>
      </c>
      <c r="I214" s="223">
        <f>AG217</f>
        <v>0</v>
      </c>
      <c r="J214" s="221">
        <f>AG219</f>
        <v>2</v>
      </c>
      <c r="K214" s="222" t="str">
        <f>AF219</f>
        <v>:</v>
      </c>
      <c r="L214" s="223">
        <f>AE219</f>
        <v>0</v>
      </c>
      <c r="M214" s="221">
        <f>AE214</f>
        <v>2</v>
      </c>
      <c r="N214" s="222" t="str">
        <f>AF214</f>
        <v>:</v>
      </c>
      <c r="O214" s="209">
        <f>AG214</f>
        <v>0</v>
      </c>
      <c r="P214" s="206">
        <f>G214+J214+M214</f>
        <v>6</v>
      </c>
      <c r="Q214" s="222" t="s">
        <v>5</v>
      </c>
      <c r="R214" s="223">
        <f>I214+L214+O214</f>
        <v>0</v>
      </c>
      <c r="S214" s="208">
        <f>IF(G214&gt;I214,2,IF(AND(G214&lt;I214,H214=":"),1,0))+IF(J214&gt;L214,2,IF(AND(J214&lt;L214,K214=":"),1,0))+IF(M214&gt;O214,2,IF(AND(M214&lt;O214,N214=":"),1,0))</f>
        <v>6</v>
      </c>
      <c r="T214" s="211">
        <v>1</v>
      </c>
      <c r="U214" s="172"/>
      <c r="V214" s="6">
        <v>1</v>
      </c>
      <c r="W214" s="10" t="str">
        <f>C215</f>
        <v>Záviška Radek</v>
      </c>
      <c r="X214" s="16" t="s">
        <v>8</v>
      </c>
      <c r="Y214" s="13" t="str">
        <f>C221</f>
        <v>Skoček Michal</v>
      </c>
      <c r="Z214" s="40" t="s">
        <v>456</v>
      </c>
      <c r="AA214" s="41" t="s">
        <v>459</v>
      </c>
      <c r="AB214" s="41"/>
      <c r="AC214" s="41"/>
      <c r="AD214" s="45"/>
      <c r="AE214" s="22">
        <f t="shared" ref="AE214:AE219" si="100">IF(OR(VALUE($AJ214)=0,VALUE($AK214)=0), "0",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)</f>
        <v>2</v>
      </c>
      <c r="AF214" s="23" t="s">
        <v>5</v>
      </c>
      <c r="AG214" s="24">
        <f t="shared" ref="AG214:AG219" si="101">IF(OR(VALUE($AJ214)=0,VALUE($AK214)=0), "0",IF(AND(LEN(Z214)&gt;0,MID(Z214,1,1)="-"),"1","0")+IF(AND(LEN(AA214)&gt;0,MID(AA214,1,1)="-"),"1","0")+IF(AND(LEN(AB214)&gt;0,MID(AB214,1,1)="-"),"1","0")+IF(AND(LEN(AC214)&gt;0,MID(AC214,1,1)="-"),"1","0")+IF(AND(LEN(AD214)&gt;0,MID(AD214,1,1)="-"),"1","0"))</f>
        <v>0</v>
      </c>
      <c r="AJ214" s="102">
        <f>IF(ISBLANK(U214), A214,0)</f>
        <v>106</v>
      </c>
      <c r="AK214" s="102">
        <f>IF(ISBLANK(U220), A220,0)</f>
        <v>366</v>
      </c>
      <c r="AP214" s="106">
        <f>IF(OR(VALUE($AJ214)=0,VALUE($AK214)=0), "0",IF(LEN(Z214)&gt;0,IF(MID(Z214,1,1)&lt;&gt;"-",IF(MOD(ABS(Z214),100)&gt;9,MOD(ABS(Z214),100)+2,11),MOD(ABS(Z214),100)),0)+IF(LEN(AA214)&gt;0,IF(MID(AA214,1,1)&lt;&gt;"-",IF(MOD(ABS(AA214),100)&gt;9,MOD(ABS(AA214),100)+2,11),MOD(ABS(AA214),100)),0)+IF(LEN(AB214)&gt;0,IF(MID(AB214,1,1)&lt;&gt;"-",IF(MOD(ABS(AB214),100)&gt;9,MOD(ABS(AB214),100)+2,11),MOD(ABS(AB214),100)),0)+IF(LEN(AC214)&gt;0,IF(MID(AC214,1,1)&lt;&gt;"-",IF(MOD(ABS(AC214),100)&gt;9,MOD(ABS(AC214),100)+2,11),MOD(ABS(AC214),100)),0)+IF(LEN(AD214)&gt;0,IF(MID(AD214,1,1)&lt;&gt;"-",IF(MOD(ABS(AD214),100)&gt;9,MOD(ABS(AD214),100)+2,11),MOD(ABS(AD214),100)),0))</f>
        <v>22</v>
      </c>
      <c r="AQ214" s="106">
        <f>IF(OR(VALUE($AJ214)=0,VALUE($AK214)=0), "0",IF(LEN(Z214)&gt;0,IF(MID(Z214,1,1)&lt;&gt;"-",MOD(Z214,100),IF(MOD(ABS(Z214),100)&gt;9,MOD(ABS(Z214),100)+2,11)),0)+IF(LEN(AA214)&gt;0,IF(MID(AA214,1,1)&lt;&gt;"-",MOD(AA214,100),IF(MOD(ABS(AA214),100)&gt;9,MOD(ABS(AA214),100)+2,11)),0)+IF(LEN(AB214)&gt;0,IF(MID(AB214,1,1)&lt;&gt;"-",MOD(AB214,100),IF(MOD(ABS(AB214),100)&gt;9,MOD(ABS(AB214),100)+2,11)),0)+IF(LEN(AC214)&gt;0,IF(MID(AC214,1,1)&lt;&gt;"-",MOD(AC214,100),IF(MOD(ABS(AC214),100)&gt;9,MOD(ABS(AC214),100)+2,11)),0)+IF(LEN(AD214)&gt;0,IF(MID(AD214,1,1)&lt;&gt;"-",MOD(AD214,100),IF(MOD(ABS(AD214),100)&gt;9,MOD(ABS(AD214),100)+2,11)),0))</f>
        <v>9</v>
      </c>
      <c r="AR214">
        <f>AP214-AQ214</f>
        <v>13</v>
      </c>
      <c r="AS214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32</v>
      </c>
      <c r="AT214" t="str">
        <f>IF($A214&gt;0,IF(VLOOKUP($A214,seznam!$A$2:$C$398,2)&gt;0,VLOOKUP($A214,seznam!$A$2:$C$398,2),"------"),"------")</f>
        <v>Záviška Radek</v>
      </c>
    </row>
    <row r="215" spans="1:46" x14ac:dyDescent="0.2">
      <c r="A215" s="218"/>
      <c r="B215" s="213"/>
      <c r="C215" s="85" t="str">
        <f>IF(A214&gt;0,IF(VLOOKUP(A214,seznam!$A$2:$C$398,2)&gt;0,VLOOKUP(A214,seznam!$A$2:$C$398,2),"------"),"------")</f>
        <v>Záviška Radek</v>
      </c>
      <c r="D215" s="201"/>
      <c r="E215" s="201"/>
      <c r="F215" s="202"/>
      <c r="G215" s="203"/>
      <c r="H215" s="204"/>
      <c r="I215" s="205"/>
      <c r="J215" s="203"/>
      <c r="K215" s="204"/>
      <c r="L215" s="205"/>
      <c r="M215" s="203"/>
      <c r="N215" s="204"/>
      <c r="O215" s="210"/>
      <c r="P215" s="207"/>
      <c r="Q215" s="204"/>
      <c r="R215" s="205"/>
      <c r="S215" s="197"/>
      <c r="T215" s="198"/>
      <c r="U215" s="172"/>
      <c r="V215" s="7">
        <v>2</v>
      </c>
      <c r="W215" s="11" t="str">
        <f>C217</f>
        <v>Odehnal Ladislav ml.</v>
      </c>
      <c r="X215" s="17" t="s">
        <v>8</v>
      </c>
      <c r="Y215" s="14" t="str">
        <f>C219</f>
        <v>Kalod Jiří</v>
      </c>
      <c r="Z215" s="42" t="s">
        <v>463</v>
      </c>
      <c r="AA215" s="39" t="s">
        <v>474</v>
      </c>
      <c r="AB215" s="39" t="s">
        <v>467</v>
      </c>
      <c r="AC215" s="39"/>
      <c r="AD215" s="46"/>
      <c r="AE215" s="25">
        <f t="shared" si="100"/>
        <v>1</v>
      </c>
      <c r="AF215" s="26" t="s">
        <v>5</v>
      </c>
      <c r="AG215" s="27">
        <f t="shared" si="101"/>
        <v>2</v>
      </c>
      <c r="AJ215" s="102">
        <f>IF(ISBLANK(U216), A216,0)</f>
        <v>328</v>
      </c>
      <c r="AK215" s="102">
        <f>IF(ISBLANK(U218), A218,0)</f>
        <v>185</v>
      </c>
      <c r="AP215" s="106">
        <f>IF(OR(VALUE($AJ215)=0,VALUE($AK215)=0), "0",IF(LEN(Z215)&gt;0,IF(MID(Z215,1,1)&lt;&gt;"-",IF(MOD(ABS(Z215),100)&gt;9,MOD(ABS(Z215),100)+2,11),MOD(ABS(Z215),100)),0)+IF(LEN(AA215)&gt;0,IF(MID(AA215,1,1)&lt;&gt;"-",IF(MOD(ABS(AA215),100)&gt;9,MOD(ABS(AA215),100)+2,11),MOD(ABS(AA215),100)),0)+IF(LEN(AB215)&gt;0,IF(MID(AB215,1,1)&lt;&gt;"-",IF(MOD(ABS(AB215),100)&gt;9,MOD(ABS(AB215),100)+2,11),MOD(ABS(AB215),100)),0)+IF(LEN(AC215)&gt;0,IF(MID(AC215,1,1)&lt;&gt;"-",IF(MOD(ABS(AC215),100)&gt;9,MOD(ABS(AC215),100)+2,11),MOD(ABS(AC215),100)),0)+IF(LEN(AD215)&gt;0,IF(MID(AD215,1,1)&lt;&gt;"-",IF(MOD(ABS(AD215),100)&gt;9,MOD(ABS(AD215),100)+2,11),MOD(ABS(AD215),100)),0))</f>
        <v>17</v>
      </c>
      <c r="AQ215" s="106">
        <f>IF(OR(VALUE($AJ215)=0,VALUE($AK215)=0), "0",IF(LEN(Z215)&gt;0,IF(MID(Z215,1,1)&lt;&gt;"-",MOD(Z215,100),IF(MOD(ABS(Z215),100)&gt;9,MOD(ABS(Z215),100)+2,11)),0)+IF(LEN(AA215)&gt;0,IF(MID(AA215,1,1)&lt;&gt;"-",MOD(AA215,100),IF(MOD(ABS(AA215),100)&gt;9,MOD(ABS(AA215),100)+2,11)),0)+IF(LEN(AB215)&gt;0,IF(MID(AB215,1,1)&lt;&gt;"-",MOD(AB215,100),IF(MOD(ABS(AB215),100)&gt;9,MOD(ABS(AB215),100)+2,11)),0)+IF(LEN(AC215)&gt;0,IF(MID(AC215,1,1)&lt;&gt;"-",MOD(AC215,100),IF(MOD(ABS(AC215),100)&gt;9,MOD(ABS(AC215),100)+2,11)),0)+IF(LEN(AD215)&gt;0,IF(MID(AD215,1,1)&lt;&gt;"-",MOD(AD215,100),IF(MOD(ABS(AD215),100)&gt;9,MOD(ABS(AD215),100)+2,11)),0))</f>
        <v>30</v>
      </c>
      <c r="AR215">
        <f t="shared" ref="AR215:AR219" si="102">AP215-AQ215</f>
        <v>-13</v>
      </c>
    </row>
    <row r="216" spans="1:46" x14ac:dyDescent="0.2">
      <c r="A216" s="218">
        <v>328</v>
      </c>
      <c r="B216" s="212">
        <v>2</v>
      </c>
      <c r="C216" s="38" t="str">
        <f>IF(A216&gt;0,IF(VLOOKUP(A216,seznam!$A$2:$C$398,3)&gt;0,VLOOKUP(A216,seznam!$A$2:$C$398,3),"------"),"------")</f>
        <v>TJ Sokol Bořitov</v>
      </c>
      <c r="D216" s="182">
        <f>I214</f>
        <v>0</v>
      </c>
      <c r="E216" s="182" t="str">
        <f>H214</f>
        <v>:</v>
      </c>
      <c r="F216" s="186">
        <f>G214</f>
        <v>2</v>
      </c>
      <c r="G216" s="174"/>
      <c r="H216" s="175"/>
      <c r="I216" s="199"/>
      <c r="J216" s="192">
        <f>AE215</f>
        <v>1</v>
      </c>
      <c r="K216" s="182" t="str">
        <f>AF215</f>
        <v>:</v>
      </c>
      <c r="L216" s="186">
        <f>AG215</f>
        <v>2</v>
      </c>
      <c r="M216" s="192">
        <f>AE218</f>
        <v>0</v>
      </c>
      <c r="N216" s="182" t="str">
        <f>AF218</f>
        <v>:</v>
      </c>
      <c r="O216" s="214">
        <f>AG218</f>
        <v>2</v>
      </c>
      <c r="P216" s="180">
        <f>D216+J216+M216</f>
        <v>1</v>
      </c>
      <c r="Q216" s="182" t="s">
        <v>5</v>
      </c>
      <c r="R216" s="186">
        <f>F216+L216+O216</f>
        <v>6</v>
      </c>
      <c r="S216" s="188">
        <f>IF(D216&gt;F216,2,IF(AND(D216&lt;F216,E216=":"),1,0))+IF(J216&gt;L216,2,IF(AND(J216&lt;L216,K216=":"),1,0))+IF(M216&gt;O216,2,IF(AND(M216&lt;O216,N216=":"),1,0))</f>
        <v>3</v>
      </c>
      <c r="T216" s="190">
        <v>4</v>
      </c>
      <c r="U216" s="172"/>
      <c r="V216" s="7">
        <v>3</v>
      </c>
      <c r="W216" s="11" t="str">
        <f>C221</f>
        <v>Skoček Michal</v>
      </c>
      <c r="X216" s="18" t="s">
        <v>8</v>
      </c>
      <c r="Y216" s="14" t="str">
        <f>C219</f>
        <v>Kalod Jiří</v>
      </c>
      <c r="Z216" s="42" t="s">
        <v>467</v>
      </c>
      <c r="AA216" s="39" t="s">
        <v>471</v>
      </c>
      <c r="AB216" s="39"/>
      <c r="AC216" s="39"/>
      <c r="AD216" s="46"/>
      <c r="AE216" s="25">
        <f t="shared" si="100"/>
        <v>0</v>
      </c>
      <c r="AF216" s="26" t="s">
        <v>5</v>
      </c>
      <c r="AG216" s="27">
        <f t="shared" si="101"/>
        <v>2</v>
      </c>
      <c r="AJ216" s="102">
        <f>IF(ISBLANK(U220), A220,0)</f>
        <v>366</v>
      </c>
      <c r="AK216" s="102">
        <f>IF(ISBLANK(U218), A218,0)</f>
        <v>185</v>
      </c>
      <c r="AP216" s="106">
        <f>IF(OR(VALUE($AJ216)=0,VALUE($AK216)=0), "0",IF(LEN(Z216)&gt;0,IF(MID(Z216,1,1)&lt;&gt;"-",IF(MOD(ABS(Z216),100)&gt;9,MOD(ABS(Z216),100)+2,11),MOD(ABS(Z216),100)),0)+IF(LEN(AA216)&gt;0,IF(MID(AA216,1,1)&lt;&gt;"-",IF(MOD(ABS(AA216),100)&gt;9,MOD(ABS(AA216),100)+2,11),MOD(ABS(AA216),100)),0)+IF(LEN(AB216)&gt;0,IF(MID(AB216,1,1)&lt;&gt;"-",IF(MOD(ABS(AB216),100)&gt;9,MOD(ABS(AB216),100)+2,11),MOD(ABS(AB216),100)),0)+IF(LEN(AC216)&gt;0,IF(MID(AC216,1,1)&lt;&gt;"-",IF(MOD(ABS(AC216),100)&gt;9,MOD(ABS(AC216),100)+2,11),MOD(ABS(AC216),100)),0)+IF(LEN(AD216)&gt;0,IF(MID(AD216,1,1)&lt;&gt;"-",IF(MOD(ABS(AD216),100)&gt;9,MOD(ABS(AD216),100)+2,11),MOD(ABS(AD216),100)),0))</f>
        <v>14</v>
      </c>
      <c r="AQ216" s="106">
        <f t="shared" ref="AQ216:AQ219" si="103">IF(OR(VALUE($AJ216)=0,VALUE($AK216)=0), "0",IF(LEN(Z216)&gt;0,IF(MID(Z216,1,1)&lt;&gt;"-",MOD(Z216,100),IF(MOD(ABS(Z216),100)&gt;9,MOD(ABS(Z216),100)+2,11)),0)+IF(LEN(AA216)&gt;0,IF(MID(AA216,1,1)&lt;&gt;"-",MOD(AA216,100),IF(MOD(ABS(AA216),100)&gt;9,MOD(ABS(AA216),100)+2,11)),0)+IF(LEN(AB216)&gt;0,IF(MID(AB216,1,1)&lt;&gt;"-",MOD(AB216,100),IF(MOD(ABS(AB216),100)&gt;9,MOD(ABS(AB216),100)+2,11)),0)+IF(LEN(AC216)&gt;0,IF(MID(AC216,1,1)&lt;&gt;"-",MOD(AC216,100),IF(MOD(ABS(AC216),100)&gt;9,MOD(ABS(AC216),100)+2,11)),0)+IF(LEN(AD216)&gt;0,IF(MID(AD216,1,1)&lt;&gt;"-",MOD(AD216,100),IF(MOD(ABS(AD216),100)&gt;9,MOD(ABS(AD216),100)+2,11)),0))</f>
        <v>22</v>
      </c>
      <c r="AR216">
        <f t="shared" si="102"/>
        <v>-8</v>
      </c>
      <c r="AS216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-34</v>
      </c>
      <c r="AT216" t="str">
        <f>IF($A216&gt;0,IF(VLOOKUP($A216,seznam!$A$2:$C$398,2)&gt;0,VLOOKUP($A216,seznam!$A$2:$C$398,2),"------"),"------")</f>
        <v>Odehnal Ladislav ml.</v>
      </c>
    </row>
    <row r="217" spans="1:46" x14ac:dyDescent="0.2">
      <c r="A217" s="218"/>
      <c r="B217" s="213"/>
      <c r="C217" s="35" t="str">
        <f>IF(A216&gt;0,IF(VLOOKUP(A216,seznam!$A$2:$C$398,2)&gt;0,VLOOKUP(A216,seznam!$A$2:$C$398,2),"------"),"------")</f>
        <v>Odehnal Ladislav ml.</v>
      </c>
      <c r="D217" s="204"/>
      <c r="E217" s="204"/>
      <c r="F217" s="205"/>
      <c r="G217" s="200"/>
      <c r="H217" s="201"/>
      <c r="I217" s="202"/>
      <c r="J217" s="203"/>
      <c r="K217" s="204"/>
      <c r="L217" s="205"/>
      <c r="M217" s="203"/>
      <c r="N217" s="204"/>
      <c r="O217" s="210"/>
      <c r="P217" s="194"/>
      <c r="Q217" s="195"/>
      <c r="R217" s="196"/>
      <c r="S217" s="197"/>
      <c r="T217" s="198"/>
      <c r="U217" s="172"/>
      <c r="V217" s="7">
        <v>4</v>
      </c>
      <c r="W217" s="11" t="str">
        <f>C215</f>
        <v>Záviška Radek</v>
      </c>
      <c r="X217" s="17" t="s">
        <v>8</v>
      </c>
      <c r="Y217" s="14" t="str">
        <f>C217</f>
        <v>Odehnal Ladislav ml.</v>
      </c>
      <c r="Z217" s="42" t="s">
        <v>456</v>
      </c>
      <c r="AA217" s="39" t="s">
        <v>459</v>
      </c>
      <c r="AB217" s="39"/>
      <c r="AC217" s="39"/>
      <c r="AD217" s="46"/>
      <c r="AE217" s="25">
        <f t="shared" si="100"/>
        <v>2</v>
      </c>
      <c r="AF217" s="26" t="s">
        <v>5</v>
      </c>
      <c r="AG217" s="27">
        <f t="shared" si="101"/>
        <v>0</v>
      </c>
      <c r="AJ217" s="102">
        <f>IF(ISBLANK(U214), A214,0)</f>
        <v>106</v>
      </c>
      <c r="AK217" s="102">
        <f>IF(ISBLANK(U216), A216,0)</f>
        <v>328</v>
      </c>
      <c r="AP217" s="106">
        <f t="shared" ref="AP217:AP219" si="104">IF(OR(VALUE($AJ217)=0,VALUE($AK217)=0), "0",IF(LEN(Z217)&gt;0,IF(MID(Z217,1,1)&lt;&gt;"-",IF(MOD(ABS(Z217),100)&gt;9,MOD(ABS(Z217),100)+2,11),MOD(ABS(Z217),100)),0)+IF(LEN(AA217)&gt;0,IF(MID(AA217,1,1)&lt;&gt;"-",IF(MOD(ABS(AA217),100)&gt;9,MOD(ABS(AA217),100)+2,11),MOD(ABS(AA217),100)),0)+IF(LEN(AB217)&gt;0,IF(MID(AB217,1,1)&lt;&gt;"-",IF(MOD(ABS(AB217),100)&gt;9,MOD(ABS(AB217),100)+2,11),MOD(ABS(AB217),100)),0)+IF(LEN(AC217)&gt;0,IF(MID(AC217,1,1)&lt;&gt;"-",IF(MOD(ABS(AC217),100)&gt;9,MOD(ABS(AC217),100)+2,11),MOD(ABS(AC217),100)),0)+IF(LEN(AD217)&gt;0,IF(MID(AD217,1,1)&lt;&gt;"-",IF(MOD(ABS(AD217),100)&gt;9,MOD(ABS(AD217),100)+2,11),MOD(ABS(AD217),100)),0))</f>
        <v>22</v>
      </c>
      <c r="AQ217" s="106">
        <f t="shared" si="103"/>
        <v>9</v>
      </c>
      <c r="AR217">
        <f t="shared" si="102"/>
        <v>13</v>
      </c>
    </row>
    <row r="218" spans="1:46" x14ac:dyDescent="0.2">
      <c r="A218" s="218">
        <v>185</v>
      </c>
      <c r="B218" s="212">
        <v>3</v>
      </c>
      <c r="C218" s="38" t="str">
        <f>IF(A218&gt;0,IF(VLOOKUP(A218,seznam!$A$2:$C$398,3)&gt;0,VLOOKUP(A218,seznam!$A$2:$C$398,3),"------"),"------")</f>
        <v>TJ Sokol Petrovice</v>
      </c>
      <c r="D218" s="182">
        <f>L214</f>
        <v>0</v>
      </c>
      <c r="E218" s="182" t="str">
        <f>K214</f>
        <v>:</v>
      </c>
      <c r="F218" s="186">
        <f>J214</f>
        <v>2</v>
      </c>
      <c r="G218" s="192">
        <f>L216</f>
        <v>2</v>
      </c>
      <c r="H218" s="182" t="str">
        <f>K216</f>
        <v>:</v>
      </c>
      <c r="I218" s="186">
        <f>J216</f>
        <v>1</v>
      </c>
      <c r="J218" s="174"/>
      <c r="K218" s="175"/>
      <c r="L218" s="199"/>
      <c r="M218" s="192">
        <f>AG216</f>
        <v>2</v>
      </c>
      <c r="N218" s="182" t="str">
        <f>AF216</f>
        <v>:</v>
      </c>
      <c r="O218" s="214">
        <f>AE216</f>
        <v>0</v>
      </c>
      <c r="P218" s="180">
        <f>D218+G218+M218</f>
        <v>4</v>
      </c>
      <c r="Q218" s="182" t="s">
        <v>5</v>
      </c>
      <c r="R218" s="186">
        <f>F218+I218+O218</f>
        <v>3</v>
      </c>
      <c r="S218" s="188">
        <f>IF(D218&gt;F218,2,IF(AND(D218&lt;F218,E218=":"),1,0))+IF(G218&gt;I218,2,IF(AND(G218&lt;I218,H218=":"),1,0))+IF(M218&gt;O218,2,IF(AND(M218&lt;O218,N218=":"),1,0))</f>
        <v>5</v>
      </c>
      <c r="T218" s="190">
        <v>2</v>
      </c>
      <c r="U218" s="172"/>
      <c r="V218" s="7">
        <v>5</v>
      </c>
      <c r="W218" s="11" t="str">
        <f>C217</f>
        <v>Odehnal Ladislav ml.</v>
      </c>
      <c r="X218" s="17" t="s">
        <v>8</v>
      </c>
      <c r="Y218" s="14" t="str">
        <f>C221</f>
        <v>Skoček Michal</v>
      </c>
      <c r="Z218" s="42" t="s">
        <v>466</v>
      </c>
      <c r="AA218" s="39" t="s">
        <v>469</v>
      </c>
      <c r="AB218" s="39"/>
      <c r="AC218" s="39"/>
      <c r="AD218" s="46"/>
      <c r="AE218" s="25">
        <f t="shared" si="100"/>
        <v>0</v>
      </c>
      <c r="AF218" s="26" t="s">
        <v>5</v>
      </c>
      <c r="AG218" s="27">
        <f t="shared" si="101"/>
        <v>2</v>
      </c>
      <c r="AJ218" s="102">
        <f>IF(ISBLANK(U216), A216,0)</f>
        <v>328</v>
      </c>
      <c r="AK218" s="102">
        <f>IF(ISBLANK(U220), A220,0)</f>
        <v>366</v>
      </c>
      <c r="AP218" s="106">
        <f t="shared" si="104"/>
        <v>14</v>
      </c>
      <c r="AQ218" s="106">
        <f t="shared" si="103"/>
        <v>22</v>
      </c>
      <c r="AR218">
        <f t="shared" si="102"/>
        <v>-8</v>
      </c>
      <c r="AS218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15</v>
      </c>
      <c r="AT218" t="str">
        <f>IF($A218&gt;0,IF(VLOOKUP($A218,seznam!$A$2:$C$398,2)&gt;0,VLOOKUP($A218,seznam!$A$2:$C$398,2),"------"),"------")</f>
        <v>Kalod Jiří</v>
      </c>
    </row>
    <row r="219" spans="1:46" ht="13.5" thickBot="1" x14ac:dyDescent="0.25">
      <c r="A219" s="218"/>
      <c r="B219" s="213"/>
      <c r="C219" s="35" t="str">
        <f>IF(A218&gt;0,IF(VLOOKUP(A218,seznam!$A$2:$C$398,2)&gt;0,VLOOKUP(A218,seznam!$A$2:$C$398,2),"------"),"------")</f>
        <v>Kalod Jiří</v>
      </c>
      <c r="D219" s="204"/>
      <c r="E219" s="204"/>
      <c r="F219" s="205"/>
      <c r="G219" s="203"/>
      <c r="H219" s="204"/>
      <c r="I219" s="205"/>
      <c r="J219" s="200"/>
      <c r="K219" s="201"/>
      <c r="L219" s="202"/>
      <c r="M219" s="203"/>
      <c r="N219" s="204"/>
      <c r="O219" s="210"/>
      <c r="P219" s="207"/>
      <c r="Q219" s="204"/>
      <c r="R219" s="205"/>
      <c r="S219" s="197"/>
      <c r="T219" s="198"/>
      <c r="U219" s="172"/>
      <c r="V219" s="8">
        <v>6</v>
      </c>
      <c r="W219" s="12" t="str">
        <f>C219</f>
        <v>Kalod Jiří</v>
      </c>
      <c r="X219" s="19" t="s">
        <v>8</v>
      </c>
      <c r="Y219" s="15" t="str">
        <f>C215</f>
        <v>Záviška Radek</v>
      </c>
      <c r="Z219" s="43" t="s">
        <v>471</v>
      </c>
      <c r="AA219" s="44" t="s">
        <v>473</v>
      </c>
      <c r="AB219" s="44"/>
      <c r="AC219" s="44"/>
      <c r="AD219" s="47"/>
      <c r="AE219" s="28">
        <f t="shared" si="100"/>
        <v>0</v>
      </c>
      <c r="AF219" s="29" t="s">
        <v>5</v>
      </c>
      <c r="AG219" s="30">
        <f t="shared" si="101"/>
        <v>2</v>
      </c>
      <c r="AJ219" s="102">
        <f>IF(ISBLANK(U218), A218,0)</f>
        <v>185</v>
      </c>
      <c r="AK219" s="102">
        <f>IF(ISBLANK(U214), A214,0)</f>
        <v>106</v>
      </c>
      <c r="AP219" s="106">
        <f t="shared" si="104"/>
        <v>16</v>
      </c>
      <c r="AQ219" s="106">
        <f t="shared" si="103"/>
        <v>22</v>
      </c>
      <c r="AR219">
        <f t="shared" si="102"/>
        <v>-6</v>
      </c>
    </row>
    <row r="220" spans="1:46" x14ac:dyDescent="0.2">
      <c r="A220" s="218">
        <v>366</v>
      </c>
      <c r="B220" s="212">
        <v>4</v>
      </c>
      <c r="C220" s="38" t="str">
        <f>IF(A220&gt;0,IF(VLOOKUP(A220,seznam!$A$2:$C$398,3)&gt;0,VLOOKUP(A220,seznam!$A$2:$C$398,3),"------"),"------")</f>
        <v>TJ Voděrady</v>
      </c>
      <c r="D220" s="182">
        <f>O214</f>
        <v>0</v>
      </c>
      <c r="E220" s="182" t="str">
        <f>N214</f>
        <v>:</v>
      </c>
      <c r="F220" s="186">
        <f>M214</f>
        <v>2</v>
      </c>
      <c r="G220" s="192">
        <f>O216</f>
        <v>2</v>
      </c>
      <c r="H220" s="182" t="str">
        <f>N216</f>
        <v>:</v>
      </c>
      <c r="I220" s="186">
        <f>M216</f>
        <v>0</v>
      </c>
      <c r="J220" s="192">
        <f>O218</f>
        <v>0</v>
      </c>
      <c r="K220" s="182" t="str">
        <f>N218</f>
        <v>:</v>
      </c>
      <c r="L220" s="186">
        <f>M218</f>
        <v>2</v>
      </c>
      <c r="M220" s="174"/>
      <c r="N220" s="175"/>
      <c r="O220" s="176"/>
      <c r="P220" s="180">
        <f>D220+G220+J220</f>
        <v>2</v>
      </c>
      <c r="Q220" s="182" t="s">
        <v>5</v>
      </c>
      <c r="R220" s="186">
        <f>F220+I220+L220</f>
        <v>4</v>
      </c>
      <c r="S220" s="188">
        <f>IF(D220&gt;F220,2,IF(AND(D220&lt;F220,E220=":"),1,0))+IF(G220&gt;I220,2,IF(AND(G220&lt;I220,H220=":"),1,0))+IF(J220&gt;L220,2,IF(AND(J220&lt;L220,K220=":"),1,0))</f>
        <v>4</v>
      </c>
      <c r="T220" s="190">
        <v>3</v>
      </c>
      <c r="U220" s="173"/>
      <c r="AS220">
        <f ca="1">IF($AJ214=INDIRECT(ADDRESS(ROW(),1)),$AR214,0)+IF($AJ215=INDIRECT(ADDRESS(ROW(),1)),$AR215,0)+IF($AJ216=INDIRECT(ADDRESS(ROW(),1)),$AR216,0)+IF($AJ217=INDIRECT(ADDRESS(ROW(),1)),$AR217,0)+IF($AJ218=INDIRECT(ADDRESS(ROW(),1)),$AR218,0)+IF($AJ219=INDIRECT(ADDRESS(ROW(),1)),$AR219,0)+IF($AK214=INDIRECT(ADDRESS(ROW(),1)),-$AR214,0)+IF($AK215=INDIRECT(ADDRESS(ROW(),1)),-$AR215,0)+IF($AK216=INDIRECT(ADDRESS(ROW(),1)),-$AR216,0)+IF($AK217=INDIRECT(ADDRESS(ROW(),1)),-$AR217,0)+IF($AK218=INDIRECT(ADDRESS(ROW(),1)),-$AR218,0)+IF($AK219=INDIRECT(ADDRESS(ROW(),1)),-$AR219,0)</f>
        <v>-13</v>
      </c>
      <c r="AT220" t="str">
        <f>IF($A220&gt;0,IF(VLOOKUP($A220,seznam!$A$2:$C$398,2)&gt;0,VLOOKUP($A220,seznam!$A$2:$C$398,2),"------"),"------")</f>
        <v>Skoček Michal</v>
      </c>
    </row>
    <row r="221" spans="1:46" ht="13.5" thickBot="1" x14ac:dyDescent="0.25">
      <c r="A221" s="219"/>
      <c r="B221" s="220"/>
      <c r="C221" s="36" t="str">
        <f>IF(A220&gt;0,IF(VLOOKUP(A220,seznam!$A$2:$C$398,2)&gt;0,VLOOKUP(A220,seznam!$A$2:$C$398,2),"------"),"------")</f>
        <v>Skoček Michal</v>
      </c>
      <c r="D221" s="183"/>
      <c r="E221" s="183"/>
      <c r="F221" s="187"/>
      <c r="G221" s="193"/>
      <c r="H221" s="183"/>
      <c r="I221" s="187"/>
      <c r="J221" s="193"/>
      <c r="K221" s="183"/>
      <c r="L221" s="187"/>
      <c r="M221" s="177"/>
      <c r="N221" s="178"/>
      <c r="O221" s="179"/>
      <c r="P221" s="181"/>
      <c r="Q221" s="183"/>
      <c r="R221" s="187"/>
      <c r="S221" s="189"/>
      <c r="T221" s="191"/>
      <c r="U221" s="173"/>
    </row>
    <row r="222" spans="1:46" ht="13.5" thickBot="1" x14ac:dyDescent="0.25"/>
    <row r="223" spans="1:46" ht="13.5" thickBot="1" x14ac:dyDescent="0.25">
      <c r="A223" s="86"/>
      <c r="B223" s="163" t="s">
        <v>34</v>
      </c>
      <c r="C223" s="164"/>
      <c r="D223" s="165">
        <v>1</v>
      </c>
      <c r="E223" s="166"/>
      <c r="F223" s="167"/>
      <c r="G223" s="168">
        <v>2</v>
      </c>
      <c r="H223" s="166"/>
      <c r="I223" s="167"/>
      <c r="J223" s="168">
        <v>3</v>
      </c>
      <c r="K223" s="166"/>
      <c r="L223" s="167"/>
      <c r="M223" s="168">
        <v>4</v>
      </c>
      <c r="N223" s="166"/>
      <c r="O223" s="169"/>
      <c r="P223" s="165" t="s">
        <v>2</v>
      </c>
      <c r="Q223" s="170"/>
      <c r="R223" s="171"/>
      <c r="S223" s="5" t="s">
        <v>3</v>
      </c>
      <c r="T223" s="4" t="s">
        <v>4</v>
      </c>
    </row>
    <row r="224" spans="1:46" x14ac:dyDescent="0.2">
      <c r="A224" s="224"/>
      <c r="B224" s="225">
        <v>1</v>
      </c>
      <c r="C224" s="37" t="str">
        <f>IF(A224&gt;0,IF(VLOOKUP(A224,seznam!$A$2:$C$398,3)&gt;0,VLOOKUP(A224,seznam!$A$2:$C$398,3),"------"),"------")</f>
        <v>------</v>
      </c>
      <c r="D224" s="226"/>
      <c r="E224" s="227"/>
      <c r="F224" s="228"/>
      <c r="G224" s="221" t="str">
        <f>AE227</f>
        <v>0</v>
      </c>
      <c r="H224" s="222" t="str">
        <f>AF227</f>
        <v>:</v>
      </c>
      <c r="I224" s="223" t="str">
        <f>AG227</f>
        <v>0</v>
      </c>
      <c r="J224" s="221" t="str">
        <f>AG229</f>
        <v>0</v>
      </c>
      <c r="K224" s="222" t="str">
        <f>AF229</f>
        <v>:</v>
      </c>
      <c r="L224" s="223" t="str">
        <f>AE229</f>
        <v>0</v>
      </c>
      <c r="M224" s="221" t="str">
        <f>AE224</f>
        <v>0</v>
      </c>
      <c r="N224" s="222" t="str">
        <f>AF224</f>
        <v>:</v>
      </c>
      <c r="O224" s="209" t="str">
        <f>AG224</f>
        <v>0</v>
      </c>
      <c r="P224" s="206">
        <f>G224+J224+M224</f>
        <v>0</v>
      </c>
      <c r="Q224" s="222" t="s">
        <v>5</v>
      </c>
      <c r="R224" s="223">
        <f>I224+L224+O224</f>
        <v>0</v>
      </c>
      <c r="S224" s="208">
        <f>IF(G224&gt;I224,2,IF(AND(G224&lt;I224,H224=":"),1,0))+IF(J224&gt;L224,2,IF(AND(J224&lt;L224,K224=":"),1,0))+IF(M224&gt;O224,2,IF(AND(M224&lt;O224,N224=":"),1,0))</f>
        <v>0</v>
      </c>
      <c r="T224" s="211"/>
      <c r="U224" s="172"/>
      <c r="V224" s="6">
        <v>1</v>
      </c>
      <c r="W224" s="10" t="str">
        <f>C225</f>
        <v>------</v>
      </c>
      <c r="X224" s="16" t="s">
        <v>8</v>
      </c>
      <c r="Y224" s="13" t="str">
        <f>C231</f>
        <v>------</v>
      </c>
      <c r="Z224" s="40"/>
      <c r="AA224" s="41"/>
      <c r="AB224" s="41"/>
      <c r="AC224" s="41"/>
      <c r="AD224" s="45"/>
      <c r="AE224" s="22" t="str">
        <f t="shared" ref="AE224:AE229" si="105">IF(OR(VALUE($AJ224)=0,VALUE($AK224)=0), "0",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)</f>
        <v>0</v>
      </c>
      <c r="AF224" s="23" t="s">
        <v>5</v>
      </c>
      <c r="AG224" s="24" t="str">
        <f t="shared" ref="AG224:AG229" si="106">IF(OR(VALUE($AJ224)=0,VALUE($AK224)=0), "0",IF(AND(LEN(Z224)&gt;0,MID(Z224,1,1)="-"),"1","0")+IF(AND(LEN(AA224)&gt;0,MID(AA224,1,1)="-"),"1","0")+IF(AND(LEN(AB224)&gt;0,MID(AB224,1,1)="-"),"1","0")+IF(AND(LEN(AC224)&gt;0,MID(AC224,1,1)="-"),"1","0")+IF(AND(LEN(AD224)&gt;0,MID(AD224,1,1)="-"),"1","0"))</f>
        <v>0</v>
      </c>
      <c r="AJ224" s="102">
        <f>IF(ISBLANK(U224), A224,0)</f>
        <v>0</v>
      </c>
      <c r="AK224" s="102">
        <f>IF(ISBLANK(U230), A230,0)</f>
        <v>0</v>
      </c>
      <c r="AP224" s="106" t="str">
        <f>IF(OR(VALUE($AJ224)=0,VALUE($AK224)=0), "0",IF(LEN(Z224)&gt;0,IF(MID(Z224,1,1)&lt;&gt;"-",IF(MOD(ABS(Z224),100)&gt;9,MOD(ABS(Z224),100)+2,11),MOD(ABS(Z224),100)),0)+IF(LEN(AA224)&gt;0,IF(MID(AA224,1,1)&lt;&gt;"-",IF(MOD(ABS(AA224),100)&gt;9,MOD(ABS(AA224),100)+2,11),MOD(ABS(AA224),100)),0)+IF(LEN(AB224)&gt;0,IF(MID(AB224,1,1)&lt;&gt;"-",IF(MOD(ABS(AB224),100)&gt;9,MOD(ABS(AB224),100)+2,11),MOD(ABS(AB224),100)),0)+IF(LEN(AC224)&gt;0,IF(MID(AC224,1,1)&lt;&gt;"-",IF(MOD(ABS(AC224),100)&gt;9,MOD(ABS(AC224),100)+2,11),MOD(ABS(AC224),100)),0)+IF(LEN(AD224)&gt;0,IF(MID(AD224,1,1)&lt;&gt;"-",IF(MOD(ABS(AD224),100)&gt;9,MOD(ABS(AD224),100)+2,11),MOD(ABS(AD224),100)),0))</f>
        <v>0</v>
      </c>
      <c r="AQ224" s="106" t="str">
        <f>IF(OR(VALUE($AJ224)=0,VALUE($AK224)=0), "0",IF(LEN(Z224)&gt;0,IF(MID(Z224,1,1)&lt;&gt;"-",MOD(Z224,100),IF(MOD(ABS(Z224),100)&gt;9,MOD(ABS(Z224),100)+2,11)),0)+IF(LEN(AA224)&gt;0,IF(MID(AA224,1,1)&lt;&gt;"-",MOD(AA224,100),IF(MOD(ABS(AA224),100)&gt;9,MOD(ABS(AA224),100)+2,11)),0)+IF(LEN(AB224)&gt;0,IF(MID(AB224,1,1)&lt;&gt;"-",MOD(AB224,100),IF(MOD(ABS(AB224),100)&gt;9,MOD(ABS(AB224),100)+2,11)),0)+IF(LEN(AC224)&gt;0,IF(MID(AC224,1,1)&lt;&gt;"-",MOD(AC224,100),IF(MOD(ABS(AC224),100)&gt;9,MOD(ABS(AC224),100)+2,11)),0)+IF(LEN(AD224)&gt;0,IF(MID(AD224,1,1)&lt;&gt;"-",MOD(AD224,100),IF(MOD(ABS(AD224),100)&gt;9,MOD(ABS(AD224),100)+2,11)),0))</f>
        <v>0</v>
      </c>
      <c r="AR224">
        <f>AP224-AQ224</f>
        <v>0</v>
      </c>
      <c r="AS224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4" t="str">
        <f>IF($A224&gt;0,IF(VLOOKUP($A224,seznam!$A$2:$C$398,2)&gt;0,VLOOKUP($A224,seznam!$A$2:$C$398,2),"------"),"------")</f>
        <v>------</v>
      </c>
    </row>
    <row r="225" spans="1:46" x14ac:dyDescent="0.2">
      <c r="A225" s="218"/>
      <c r="B225" s="213"/>
      <c r="C225" s="85" t="str">
        <f>IF(A224&gt;0,IF(VLOOKUP(A224,seznam!$A$2:$C$398,2)&gt;0,VLOOKUP(A224,seznam!$A$2:$C$398,2),"------"),"------")</f>
        <v>------</v>
      </c>
      <c r="D225" s="201"/>
      <c r="E225" s="201"/>
      <c r="F225" s="202"/>
      <c r="G225" s="203"/>
      <c r="H225" s="204"/>
      <c r="I225" s="205"/>
      <c r="J225" s="203"/>
      <c r="K225" s="204"/>
      <c r="L225" s="205"/>
      <c r="M225" s="203"/>
      <c r="N225" s="204"/>
      <c r="O225" s="210"/>
      <c r="P225" s="207"/>
      <c r="Q225" s="204"/>
      <c r="R225" s="205"/>
      <c r="S225" s="197"/>
      <c r="T225" s="198"/>
      <c r="U225" s="172"/>
      <c r="V225" s="7">
        <v>2</v>
      </c>
      <c r="W225" s="11" t="str">
        <f>C227</f>
        <v>------</v>
      </c>
      <c r="X225" s="17" t="s">
        <v>8</v>
      </c>
      <c r="Y225" s="14" t="str">
        <f>C229</f>
        <v>------</v>
      </c>
      <c r="Z225" s="42"/>
      <c r="AA225" s="39"/>
      <c r="AB225" s="39"/>
      <c r="AC225" s="39"/>
      <c r="AD225" s="46"/>
      <c r="AE225" s="25" t="str">
        <f t="shared" si="105"/>
        <v>0</v>
      </c>
      <c r="AF225" s="26" t="s">
        <v>5</v>
      </c>
      <c r="AG225" s="27" t="str">
        <f t="shared" si="106"/>
        <v>0</v>
      </c>
      <c r="AJ225" s="102">
        <f>IF(ISBLANK(U226), A226,0)</f>
        <v>0</v>
      </c>
      <c r="AK225" s="102">
        <f>IF(ISBLANK(U228), A228,0)</f>
        <v>0</v>
      </c>
      <c r="AP225" s="106" t="str">
        <f>IF(OR(VALUE($AJ225)=0,VALUE($AK225)=0), "0",IF(LEN(Z225)&gt;0,IF(MID(Z225,1,1)&lt;&gt;"-",IF(MOD(ABS(Z225),100)&gt;9,MOD(ABS(Z225),100)+2,11),MOD(ABS(Z225),100)),0)+IF(LEN(AA225)&gt;0,IF(MID(AA225,1,1)&lt;&gt;"-",IF(MOD(ABS(AA225),100)&gt;9,MOD(ABS(AA225),100)+2,11),MOD(ABS(AA225),100)),0)+IF(LEN(AB225)&gt;0,IF(MID(AB225,1,1)&lt;&gt;"-",IF(MOD(ABS(AB225),100)&gt;9,MOD(ABS(AB225),100)+2,11),MOD(ABS(AB225),100)),0)+IF(LEN(AC225)&gt;0,IF(MID(AC225,1,1)&lt;&gt;"-",IF(MOD(ABS(AC225),100)&gt;9,MOD(ABS(AC225),100)+2,11),MOD(ABS(AC225),100)),0)+IF(LEN(AD225)&gt;0,IF(MID(AD225,1,1)&lt;&gt;"-",IF(MOD(ABS(AD225),100)&gt;9,MOD(ABS(AD225),100)+2,11),MOD(ABS(AD225),100)),0))</f>
        <v>0</v>
      </c>
      <c r="AQ225" s="106" t="str">
        <f>IF(OR(VALUE($AJ225)=0,VALUE($AK225)=0), "0",IF(LEN(Z225)&gt;0,IF(MID(Z225,1,1)&lt;&gt;"-",MOD(Z225,100),IF(MOD(ABS(Z225),100)&gt;9,MOD(ABS(Z225),100)+2,11)),0)+IF(LEN(AA225)&gt;0,IF(MID(AA225,1,1)&lt;&gt;"-",MOD(AA225,100),IF(MOD(ABS(AA225),100)&gt;9,MOD(ABS(AA225),100)+2,11)),0)+IF(LEN(AB225)&gt;0,IF(MID(AB225,1,1)&lt;&gt;"-",MOD(AB225,100),IF(MOD(ABS(AB225),100)&gt;9,MOD(ABS(AB225),100)+2,11)),0)+IF(LEN(AC225)&gt;0,IF(MID(AC225,1,1)&lt;&gt;"-",MOD(AC225,100),IF(MOD(ABS(AC225),100)&gt;9,MOD(ABS(AC225),100)+2,11)),0)+IF(LEN(AD225)&gt;0,IF(MID(AD225,1,1)&lt;&gt;"-",MOD(AD225,100),IF(MOD(ABS(AD225),100)&gt;9,MOD(ABS(AD225),100)+2,11)),0))</f>
        <v>0</v>
      </c>
      <c r="AR225">
        <f t="shared" ref="AR225:AR229" si="107">AP225-AQ225</f>
        <v>0</v>
      </c>
    </row>
    <row r="226" spans="1:46" x14ac:dyDescent="0.2">
      <c r="A226" s="218"/>
      <c r="B226" s="212">
        <v>2</v>
      </c>
      <c r="C226" s="38" t="str">
        <f>IF(A226&gt;0,IF(VLOOKUP(A226,seznam!$A$2:$C$398,3)&gt;0,VLOOKUP(A226,seznam!$A$2:$C$398,3),"------"),"------")</f>
        <v>------</v>
      </c>
      <c r="D226" s="182" t="str">
        <f>I224</f>
        <v>0</v>
      </c>
      <c r="E226" s="182" t="str">
        <f>H224</f>
        <v>:</v>
      </c>
      <c r="F226" s="186" t="str">
        <f>G224</f>
        <v>0</v>
      </c>
      <c r="G226" s="174"/>
      <c r="H226" s="175"/>
      <c r="I226" s="199"/>
      <c r="J226" s="192" t="str">
        <f>AE225</f>
        <v>0</v>
      </c>
      <c r="K226" s="182" t="str">
        <f>AF225</f>
        <v>:</v>
      </c>
      <c r="L226" s="186" t="str">
        <f>AG225</f>
        <v>0</v>
      </c>
      <c r="M226" s="192" t="str">
        <f>AE228</f>
        <v>0</v>
      </c>
      <c r="N226" s="182" t="str">
        <f>AF228</f>
        <v>:</v>
      </c>
      <c r="O226" s="214" t="str">
        <f>AG228</f>
        <v>0</v>
      </c>
      <c r="P226" s="180">
        <f>D226+J226+M226</f>
        <v>0</v>
      </c>
      <c r="Q226" s="182" t="s">
        <v>5</v>
      </c>
      <c r="R226" s="186">
        <f>F226+L226+O226</f>
        <v>0</v>
      </c>
      <c r="S226" s="188">
        <f>IF(D226&gt;F226,2,IF(AND(D226&lt;F226,E226=":"),1,0))+IF(J226&gt;L226,2,IF(AND(J226&lt;L226,K226=":"),1,0))+IF(M226&gt;O226,2,IF(AND(M226&lt;O226,N226=":"),1,0))</f>
        <v>0</v>
      </c>
      <c r="T226" s="190"/>
      <c r="U226" s="172"/>
      <c r="V226" s="7">
        <v>3</v>
      </c>
      <c r="W226" s="11" t="str">
        <f>C231</f>
        <v>------</v>
      </c>
      <c r="X226" s="18" t="s">
        <v>8</v>
      </c>
      <c r="Y226" s="14" t="str">
        <f>C229</f>
        <v>------</v>
      </c>
      <c r="Z226" s="42"/>
      <c r="AA226" s="39"/>
      <c r="AB226" s="39"/>
      <c r="AC226" s="39"/>
      <c r="AD226" s="46"/>
      <c r="AE226" s="25" t="str">
        <f t="shared" si="105"/>
        <v>0</v>
      </c>
      <c r="AF226" s="26" t="s">
        <v>5</v>
      </c>
      <c r="AG226" s="27" t="str">
        <f t="shared" si="106"/>
        <v>0</v>
      </c>
      <c r="AJ226" s="102">
        <f>IF(ISBLANK(U230), A230,0)</f>
        <v>0</v>
      </c>
      <c r="AK226" s="102">
        <f>IF(ISBLANK(U228), A228,0)</f>
        <v>0</v>
      </c>
      <c r="AP226" s="106" t="str">
        <f>IF(OR(VALUE($AJ226)=0,VALUE($AK226)=0), "0",IF(LEN(Z226)&gt;0,IF(MID(Z226,1,1)&lt;&gt;"-",IF(MOD(ABS(Z226),100)&gt;9,MOD(ABS(Z226),100)+2,11),MOD(ABS(Z226),100)),0)+IF(LEN(AA226)&gt;0,IF(MID(AA226,1,1)&lt;&gt;"-",IF(MOD(ABS(AA226),100)&gt;9,MOD(ABS(AA226),100)+2,11),MOD(ABS(AA226),100)),0)+IF(LEN(AB226)&gt;0,IF(MID(AB226,1,1)&lt;&gt;"-",IF(MOD(ABS(AB226),100)&gt;9,MOD(ABS(AB226),100)+2,11),MOD(ABS(AB226),100)),0)+IF(LEN(AC226)&gt;0,IF(MID(AC226,1,1)&lt;&gt;"-",IF(MOD(ABS(AC226),100)&gt;9,MOD(ABS(AC226),100)+2,11),MOD(ABS(AC226),100)),0)+IF(LEN(AD226)&gt;0,IF(MID(AD226,1,1)&lt;&gt;"-",IF(MOD(ABS(AD226),100)&gt;9,MOD(ABS(AD226),100)+2,11),MOD(ABS(AD226),100)),0))</f>
        <v>0</v>
      </c>
      <c r="AQ226" s="106" t="str">
        <f t="shared" ref="AQ226:AQ229" si="108">IF(OR(VALUE($AJ226)=0,VALUE($AK226)=0), "0",IF(LEN(Z226)&gt;0,IF(MID(Z226,1,1)&lt;&gt;"-",MOD(Z226,100),IF(MOD(ABS(Z226),100)&gt;9,MOD(ABS(Z226),100)+2,11)),0)+IF(LEN(AA226)&gt;0,IF(MID(AA226,1,1)&lt;&gt;"-",MOD(AA226,100),IF(MOD(ABS(AA226),100)&gt;9,MOD(ABS(AA226),100)+2,11)),0)+IF(LEN(AB226)&gt;0,IF(MID(AB226,1,1)&lt;&gt;"-",MOD(AB226,100),IF(MOD(ABS(AB226),100)&gt;9,MOD(ABS(AB226),100)+2,11)),0)+IF(LEN(AC226)&gt;0,IF(MID(AC226,1,1)&lt;&gt;"-",MOD(AC226,100),IF(MOD(ABS(AC226),100)&gt;9,MOD(ABS(AC226),100)+2,11)),0)+IF(LEN(AD226)&gt;0,IF(MID(AD226,1,1)&lt;&gt;"-",MOD(AD226,100),IF(MOD(ABS(AD226),100)&gt;9,MOD(ABS(AD226),100)+2,11)),0))</f>
        <v>0</v>
      </c>
      <c r="AR226">
        <f t="shared" si="107"/>
        <v>0</v>
      </c>
      <c r="AS226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6" t="str">
        <f>IF($A226&gt;0,IF(VLOOKUP($A226,seznam!$A$2:$C$398,2)&gt;0,VLOOKUP($A226,seznam!$A$2:$C$398,2),"------"),"------")</f>
        <v>------</v>
      </c>
    </row>
    <row r="227" spans="1:46" x14ac:dyDescent="0.2">
      <c r="A227" s="218"/>
      <c r="B227" s="213"/>
      <c r="C227" s="35" t="str">
        <f>IF(A226&gt;0,IF(VLOOKUP(A226,seznam!$A$2:$C$398,2)&gt;0,VLOOKUP(A226,seznam!$A$2:$C$398,2),"------"),"------")</f>
        <v>------</v>
      </c>
      <c r="D227" s="204"/>
      <c r="E227" s="204"/>
      <c r="F227" s="205"/>
      <c r="G227" s="200"/>
      <c r="H227" s="201"/>
      <c r="I227" s="202"/>
      <c r="J227" s="203"/>
      <c r="K227" s="204"/>
      <c r="L227" s="205"/>
      <c r="M227" s="203"/>
      <c r="N227" s="204"/>
      <c r="O227" s="210"/>
      <c r="P227" s="194"/>
      <c r="Q227" s="195"/>
      <c r="R227" s="196"/>
      <c r="S227" s="197"/>
      <c r="T227" s="198"/>
      <c r="U227" s="172"/>
      <c r="V227" s="7">
        <v>4</v>
      </c>
      <c r="W227" s="11" t="str">
        <f>C225</f>
        <v>------</v>
      </c>
      <c r="X227" s="17" t="s">
        <v>8</v>
      </c>
      <c r="Y227" s="14" t="str">
        <f>C227</f>
        <v>------</v>
      </c>
      <c r="Z227" s="42"/>
      <c r="AA227" s="39"/>
      <c r="AB227" s="39"/>
      <c r="AC227" s="39"/>
      <c r="AD227" s="46"/>
      <c r="AE227" s="25" t="str">
        <f t="shared" si="105"/>
        <v>0</v>
      </c>
      <c r="AF227" s="26" t="s">
        <v>5</v>
      </c>
      <c r="AG227" s="27" t="str">
        <f t="shared" si="106"/>
        <v>0</v>
      </c>
      <c r="AJ227" s="102">
        <f>IF(ISBLANK(U224), A224,0)</f>
        <v>0</v>
      </c>
      <c r="AK227" s="102">
        <f>IF(ISBLANK(U226), A226,0)</f>
        <v>0</v>
      </c>
      <c r="AP227" s="106" t="str">
        <f t="shared" ref="AP227:AP229" si="109">IF(OR(VALUE($AJ227)=0,VALUE($AK227)=0), "0",IF(LEN(Z227)&gt;0,IF(MID(Z227,1,1)&lt;&gt;"-",IF(MOD(ABS(Z227),100)&gt;9,MOD(ABS(Z227),100)+2,11),MOD(ABS(Z227),100)),0)+IF(LEN(AA227)&gt;0,IF(MID(AA227,1,1)&lt;&gt;"-",IF(MOD(ABS(AA227),100)&gt;9,MOD(ABS(AA227),100)+2,11),MOD(ABS(AA227),100)),0)+IF(LEN(AB227)&gt;0,IF(MID(AB227,1,1)&lt;&gt;"-",IF(MOD(ABS(AB227),100)&gt;9,MOD(ABS(AB227),100)+2,11),MOD(ABS(AB227),100)),0)+IF(LEN(AC227)&gt;0,IF(MID(AC227,1,1)&lt;&gt;"-",IF(MOD(ABS(AC227),100)&gt;9,MOD(ABS(AC227),100)+2,11),MOD(ABS(AC227),100)),0)+IF(LEN(AD227)&gt;0,IF(MID(AD227,1,1)&lt;&gt;"-",IF(MOD(ABS(AD227),100)&gt;9,MOD(ABS(AD227),100)+2,11),MOD(ABS(AD227),100)),0))</f>
        <v>0</v>
      </c>
      <c r="AQ227" s="106" t="str">
        <f t="shared" si="108"/>
        <v>0</v>
      </c>
      <c r="AR227">
        <f t="shared" si="107"/>
        <v>0</v>
      </c>
    </row>
    <row r="228" spans="1:46" x14ac:dyDescent="0.2">
      <c r="A228" s="218"/>
      <c r="B228" s="212">
        <v>3</v>
      </c>
      <c r="C228" s="38" t="str">
        <f>IF(A228&gt;0,IF(VLOOKUP(A228,seznam!$A$2:$C$398,3)&gt;0,VLOOKUP(A228,seznam!$A$2:$C$398,3),"------"),"------")</f>
        <v>------</v>
      </c>
      <c r="D228" s="182" t="str">
        <f>L224</f>
        <v>0</v>
      </c>
      <c r="E228" s="182" t="str">
        <f>K224</f>
        <v>:</v>
      </c>
      <c r="F228" s="186" t="str">
        <f>J224</f>
        <v>0</v>
      </c>
      <c r="G228" s="192" t="str">
        <f>L226</f>
        <v>0</v>
      </c>
      <c r="H228" s="182" t="str">
        <f>K226</f>
        <v>:</v>
      </c>
      <c r="I228" s="186" t="str">
        <f>J226</f>
        <v>0</v>
      </c>
      <c r="J228" s="174"/>
      <c r="K228" s="175"/>
      <c r="L228" s="199"/>
      <c r="M228" s="192" t="str">
        <f>AG226</f>
        <v>0</v>
      </c>
      <c r="N228" s="182" t="str">
        <f>AF226</f>
        <v>:</v>
      </c>
      <c r="O228" s="214" t="str">
        <f>AE226</f>
        <v>0</v>
      </c>
      <c r="P228" s="180">
        <f>D228+G228+M228</f>
        <v>0</v>
      </c>
      <c r="Q228" s="182" t="s">
        <v>5</v>
      </c>
      <c r="R228" s="186">
        <f>F228+I228+O228</f>
        <v>0</v>
      </c>
      <c r="S228" s="188">
        <f>IF(D228&gt;F228,2,IF(AND(D228&lt;F228,E228=":"),1,0))+IF(G228&gt;I228,2,IF(AND(G228&lt;I228,H228=":"),1,0))+IF(M228&gt;O228,2,IF(AND(M228&lt;O228,N228=":"),1,0))</f>
        <v>0</v>
      </c>
      <c r="T228" s="190"/>
      <c r="U228" s="172"/>
      <c r="V228" s="7">
        <v>5</v>
      </c>
      <c r="W228" s="11" t="str">
        <f>C227</f>
        <v>------</v>
      </c>
      <c r="X228" s="17" t="s">
        <v>8</v>
      </c>
      <c r="Y228" s="14" t="str">
        <f>C231</f>
        <v>------</v>
      </c>
      <c r="Z228" s="42"/>
      <c r="AA228" s="39"/>
      <c r="AB228" s="39"/>
      <c r="AC228" s="39"/>
      <c r="AD228" s="46"/>
      <c r="AE228" s="25" t="str">
        <f t="shared" si="105"/>
        <v>0</v>
      </c>
      <c r="AF228" s="26" t="s">
        <v>5</v>
      </c>
      <c r="AG228" s="27" t="str">
        <f t="shared" si="106"/>
        <v>0</v>
      </c>
      <c r="AJ228" s="102">
        <f>IF(ISBLANK(U226), A226,0)</f>
        <v>0</v>
      </c>
      <c r="AK228" s="102">
        <f>IF(ISBLANK(U230), A230,0)</f>
        <v>0</v>
      </c>
      <c r="AP228" s="106" t="str">
        <f t="shared" si="109"/>
        <v>0</v>
      </c>
      <c r="AQ228" s="106" t="str">
        <f t="shared" si="108"/>
        <v>0</v>
      </c>
      <c r="AR228">
        <f t="shared" si="107"/>
        <v>0</v>
      </c>
      <c r="AS228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28" t="str">
        <f>IF($A228&gt;0,IF(VLOOKUP($A228,seznam!$A$2:$C$398,2)&gt;0,VLOOKUP($A228,seznam!$A$2:$C$398,2),"------"),"------")</f>
        <v>------</v>
      </c>
    </row>
    <row r="229" spans="1:46" ht="13.5" thickBot="1" x14ac:dyDescent="0.25">
      <c r="A229" s="218"/>
      <c r="B229" s="213"/>
      <c r="C229" s="35" t="str">
        <f>IF(A228&gt;0,IF(VLOOKUP(A228,seznam!$A$2:$C$398,2)&gt;0,VLOOKUP(A228,seznam!$A$2:$C$398,2),"------"),"------")</f>
        <v>------</v>
      </c>
      <c r="D229" s="204"/>
      <c r="E229" s="204"/>
      <c r="F229" s="205"/>
      <c r="G229" s="203"/>
      <c r="H229" s="204"/>
      <c r="I229" s="205"/>
      <c r="J229" s="200"/>
      <c r="K229" s="201"/>
      <c r="L229" s="202"/>
      <c r="M229" s="203"/>
      <c r="N229" s="204"/>
      <c r="O229" s="210"/>
      <c r="P229" s="207"/>
      <c r="Q229" s="204"/>
      <c r="R229" s="205"/>
      <c r="S229" s="197"/>
      <c r="T229" s="198"/>
      <c r="U229" s="172"/>
      <c r="V229" s="8">
        <v>6</v>
      </c>
      <c r="W229" s="12" t="str">
        <f>C229</f>
        <v>------</v>
      </c>
      <c r="X229" s="19" t="s">
        <v>8</v>
      </c>
      <c r="Y229" s="15" t="str">
        <f>C225</f>
        <v>------</v>
      </c>
      <c r="Z229" s="43"/>
      <c r="AA229" s="44"/>
      <c r="AB229" s="44"/>
      <c r="AC229" s="44"/>
      <c r="AD229" s="47"/>
      <c r="AE229" s="28" t="str">
        <f t="shared" si="105"/>
        <v>0</v>
      </c>
      <c r="AF229" s="29" t="s">
        <v>5</v>
      </c>
      <c r="AG229" s="30" t="str">
        <f t="shared" si="106"/>
        <v>0</v>
      </c>
      <c r="AJ229" s="102">
        <f>IF(ISBLANK(U228), A228,0)</f>
        <v>0</v>
      </c>
      <c r="AK229" s="102">
        <f>IF(ISBLANK(U224), A224,0)</f>
        <v>0</v>
      </c>
      <c r="AP229" s="106" t="str">
        <f t="shared" si="109"/>
        <v>0</v>
      </c>
      <c r="AQ229" s="106" t="str">
        <f t="shared" si="108"/>
        <v>0</v>
      </c>
      <c r="AR229">
        <f t="shared" si="107"/>
        <v>0</v>
      </c>
    </row>
    <row r="230" spans="1:46" x14ac:dyDescent="0.2">
      <c r="A230" s="218"/>
      <c r="B230" s="212">
        <v>4</v>
      </c>
      <c r="C230" s="38" t="str">
        <f>IF(A230&gt;0,IF(VLOOKUP(A230,seznam!$A$2:$C$398,3)&gt;0,VLOOKUP(A230,seznam!$A$2:$C$398,3),"------"),"------")</f>
        <v>------</v>
      </c>
      <c r="D230" s="182" t="str">
        <f>O224</f>
        <v>0</v>
      </c>
      <c r="E230" s="182" t="str">
        <f>N224</f>
        <v>:</v>
      </c>
      <c r="F230" s="186" t="str">
        <f>M224</f>
        <v>0</v>
      </c>
      <c r="G230" s="192" t="str">
        <f>O226</f>
        <v>0</v>
      </c>
      <c r="H230" s="182" t="str">
        <f>N226</f>
        <v>:</v>
      </c>
      <c r="I230" s="186" t="str">
        <f>M226</f>
        <v>0</v>
      </c>
      <c r="J230" s="192" t="str">
        <f>O228</f>
        <v>0</v>
      </c>
      <c r="K230" s="182" t="str">
        <f>N228</f>
        <v>:</v>
      </c>
      <c r="L230" s="186" t="str">
        <f>M228</f>
        <v>0</v>
      </c>
      <c r="M230" s="174"/>
      <c r="N230" s="175"/>
      <c r="O230" s="176"/>
      <c r="P230" s="180">
        <f>D230+G230+J230</f>
        <v>0</v>
      </c>
      <c r="Q230" s="182" t="s">
        <v>5</v>
      </c>
      <c r="R230" s="186">
        <f>F230+I230+L230</f>
        <v>0</v>
      </c>
      <c r="S230" s="188">
        <f>IF(D230&gt;F230,2,IF(AND(D230&lt;F230,E230=":"),1,0))+IF(G230&gt;I230,2,IF(AND(G230&lt;I230,H230=":"),1,0))+IF(J230&gt;L230,2,IF(AND(J230&lt;L230,K230=":"),1,0))</f>
        <v>0</v>
      </c>
      <c r="T230" s="190"/>
      <c r="U230" s="173"/>
      <c r="AS230">
        <f ca="1">IF($AJ224=INDIRECT(ADDRESS(ROW(),1)),$AR224,0)+IF($AJ225=INDIRECT(ADDRESS(ROW(),1)),$AR225,0)+IF($AJ226=INDIRECT(ADDRESS(ROW(),1)),$AR226,0)+IF($AJ227=INDIRECT(ADDRESS(ROW(),1)),$AR227,0)+IF($AJ228=INDIRECT(ADDRESS(ROW(),1)),$AR228,0)+IF($AJ229=INDIRECT(ADDRESS(ROW(),1)),$AR229,0)+IF($AK224=INDIRECT(ADDRESS(ROW(),1)),-$AR224,0)+IF($AK225=INDIRECT(ADDRESS(ROW(),1)),-$AR225,0)+IF($AK226=INDIRECT(ADDRESS(ROW(),1)),-$AR226,0)+IF($AK227=INDIRECT(ADDRESS(ROW(),1)),-$AR227,0)+IF($AK228=INDIRECT(ADDRESS(ROW(),1)),-$AR228,0)+IF($AK229=INDIRECT(ADDRESS(ROW(),1)),-$AR229,0)</f>
        <v>0</v>
      </c>
      <c r="AT230" t="str">
        <f>IF($A230&gt;0,IF(VLOOKUP($A230,seznam!$A$2:$C$398,2)&gt;0,VLOOKUP($A230,seznam!$A$2:$C$398,2),"------"),"------")</f>
        <v>------</v>
      </c>
    </row>
    <row r="231" spans="1:46" ht="13.5" thickBot="1" x14ac:dyDescent="0.25">
      <c r="A231" s="219"/>
      <c r="B231" s="220"/>
      <c r="C231" s="36" t="str">
        <f>IF(A230&gt;0,IF(VLOOKUP(A230,seznam!$A$2:$C$398,2)&gt;0,VLOOKUP(A230,seznam!$A$2:$C$398,2),"------"),"------")</f>
        <v>------</v>
      </c>
      <c r="D231" s="183"/>
      <c r="E231" s="183"/>
      <c r="F231" s="187"/>
      <c r="G231" s="193"/>
      <c r="H231" s="183"/>
      <c r="I231" s="187"/>
      <c r="J231" s="193"/>
      <c r="K231" s="183"/>
      <c r="L231" s="187"/>
      <c r="M231" s="177"/>
      <c r="N231" s="178"/>
      <c r="O231" s="179"/>
      <c r="P231" s="181"/>
      <c r="Q231" s="183"/>
      <c r="R231" s="187"/>
      <c r="S231" s="189"/>
      <c r="T231" s="191"/>
      <c r="U231" s="173"/>
    </row>
    <row r="232" spans="1:46" ht="13.5" thickBot="1" x14ac:dyDescent="0.25"/>
    <row r="233" spans="1:46" ht="13.5" thickBot="1" x14ac:dyDescent="0.25">
      <c r="A233" s="86"/>
      <c r="B233" s="163" t="s">
        <v>33</v>
      </c>
      <c r="C233" s="164"/>
      <c r="D233" s="165">
        <v>1</v>
      </c>
      <c r="E233" s="166"/>
      <c r="F233" s="167"/>
      <c r="G233" s="168">
        <v>2</v>
      </c>
      <c r="H233" s="166"/>
      <c r="I233" s="167"/>
      <c r="J233" s="168">
        <v>3</v>
      </c>
      <c r="K233" s="166"/>
      <c r="L233" s="167"/>
      <c r="M233" s="168">
        <v>4</v>
      </c>
      <c r="N233" s="166"/>
      <c r="O233" s="169"/>
      <c r="P233" s="165" t="s">
        <v>2</v>
      </c>
      <c r="Q233" s="170"/>
      <c r="R233" s="171"/>
      <c r="S233" s="5" t="s">
        <v>3</v>
      </c>
      <c r="T233" s="4" t="s">
        <v>4</v>
      </c>
    </row>
    <row r="234" spans="1:46" x14ac:dyDescent="0.2">
      <c r="A234" s="224"/>
      <c r="B234" s="225">
        <v>1</v>
      </c>
      <c r="C234" s="37" t="str">
        <f>IF(A234&gt;0,IF(VLOOKUP(A234,seznam!$A$2:$C$398,3)&gt;0,VLOOKUP(A234,seznam!$A$2:$C$398,3),"------"),"------")</f>
        <v>------</v>
      </c>
      <c r="D234" s="226"/>
      <c r="E234" s="227"/>
      <c r="F234" s="228"/>
      <c r="G234" s="221" t="str">
        <f>AE237</f>
        <v>0</v>
      </c>
      <c r="H234" s="222" t="str">
        <f>AF237</f>
        <v>:</v>
      </c>
      <c r="I234" s="223" t="str">
        <f>AG237</f>
        <v>0</v>
      </c>
      <c r="J234" s="221" t="str">
        <f>AG239</f>
        <v>0</v>
      </c>
      <c r="K234" s="222" t="str">
        <f>AF239</f>
        <v>:</v>
      </c>
      <c r="L234" s="223" t="str">
        <f>AE239</f>
        <v>0</v>
      </c>
      <c r="M234" s="221" t="str">
        <f>AE234</f>
        <v>0</v>
      </c>
      <c r="N234" s="222" t="str">
        <f>AF234</f>
        <v>:</v>
      </c>
      <c r="O234" s="209" t="str">
        <f>AG234</f>
        <v>0</v>
      </c>
      <c r="P234" s="206">
        <f>G234+J234+M234</f>
        <v>0</v>
      </c>
      <c r="Q234" s="222" t="s">
        <v>5</v>
      </c>
      <c r="R234" s="223">
        <f>I234+L234+O234</f>
        <v>0</v>
      </c>
      <c r="S234" s="208">
        <f>IF(G234&gt;I234,2,IF(AND(G234&lt;I234,H234=":"),1,0))+IF(J234&gt;L234,2,IF(AND(J234&lt;L234,K234=":"),1,0))+IF(M234&gt;O234,2,IF(AND(M234&lt;O234,N234=":"),1,0))</f>
        <v>0</v>
      </c>
      <c r="T234" s="211"/>
      <c r="U234" s="172"/>
      <c r="V234" s="6">
        <v>1</v>
      </c>
      <c r="W234" s="10" t="str">
        <f>C235</f>
        <v>------</v>
      </c>
      <c r="X234" s="16" t="s">
        <v>8</v>
      </c>
      <c r="Y234" s="13" t="str">
        <f>C241</f>
        <v>------</v>
      </c>
      <c r="Z234" s="40"/>
      <c r="AA234" s="41"/>
      <c r="AB234" s="41"/>
      <c r="AC234" s="41"/>
      <c r="AD234" s="45"/>
      <c r="AE234" s="22" t="str">
        <f t="shared" ref="AE234:AE239" si="110">IF(OR(VALUE($AJ234)=0,VALUE($AK234)=0), "0",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)</f>
        <v>0</v>
      </c>
      <c r="AF234" s="23" t="s">
        <v>5</v>
      </c>
      <c r="AG234" s="24" t="str">
        <f t="shared" ref="AG234:AG239" si="111">IF(OR(VALUE($AJ234)=0,VALUE($AK234)=0), "0",IF(AND(LEN(Z234)&gt;0,MID(Z234,1,1)="-"),"1","0")+IF(AND(LEN(AA234)&gt;0,MID(AA234,1,1)="-"),"1","0")+IF(AND(LEN(AB234)&gt;0,MID(AB234,1,1)="-"),"1","0")+IF(AND(LEN(AC234)&gt;0,MID(AC234,1,1)="-"),"1","0")+IF(AND(LEN(AD234)&gt;0,MID(AD234,1,1)="-"),"1","0"))</f>
        <v>0</v>
      </c>
      <c r="AJ234" s="102">
        <f>IF(ISBLANK(U234), A234,0)</f>
        <v>0</v>
      </c>
      <c r="AK234" s="102">
        <f>IF(ISBLANK(U240), A240,0)</f>
        <v>0</v>
      </c>
      <c r="AP234" s="106" t="str">
        <f>IF(OR(VALUE($AJ234)=0,VALUE($AK234)=0), "0",IF(LEN(Z234)&gt;0,IF(MID(Z234,1,1)&lt;&gt;"-",IF(MOD(ABS(Z234),100)&gt;9,MOD(ABS(Z234),100)+2,11),MOD(ABS(Z234),100)),0)+IF(LEN(AA234)&gt;0,IF(MID(AA234,1,1)&lt;&gt;"-",IF(MOD(ABS(AA234),100)&gt;9,MOD(ABS(AA234),100)+2,11),MOD(ABS(AA234),100)),0)+IF(LEN(AB234)&gt;0,IF(MID(AB234,1,1)&lt;&gt;"-",IF(MOD(ABS(AB234),100)&gt;9,MOD(ABS(AB234),100)+2,11),MOD(ABS(AB234),100)),0)+IF(LEN(AC234)&gt;0,IF(MID(AC234,1,1)&lt;&gt;"-",IF(MOD(ABS(AC234),100)&gt;9,MOD(ABS(AC234),100)+2,11),MOD(ABS(AC234),100)),0)+IF(LEN(AD234)&gt;0,IF(MID(AD234,1,1)&lt;&gt;"-",IF(MOD(ABS(AD234),100)&gt;9,MOD(ABS(AD234),100)+2,11),MOD(ABS(AD234),100)),0))</f>
        <v>0</v>
      </c>
      <c r="AQ234" s="106" t="str">
        <f>IF(OR(VALUE($AJ234)=0,VALUE($AK234)=0), "0",IF(LEN(Z234)&gt;0,IF(MID(Z234,1,1)&lt;&gt;"-",MOD(Z234,100),IF(MOD(ABS(Z234),100)&gt;9,MOD(ABS(Z234),100)+2,11)),0)+IF(LEN(AA234)&gt;0,IF(MID(AA234,1,1)&lt;&gt;"-",MOD(AA234,100),IF(MOD(ABS(AA234),100)&gt;9,MOD(ABS(AA234),100)+2,11)),0)+IF(LEN(AB234)&gt;0,IF(MID(AB234,1,1)&lt;&gt;"-",MOD(AB234,100),IF(MOD(ABS(AB234),100)&gt;9,MOD(ABS(AB234),100)+2,11)),0)+IF(LEN(AC234)&gt;0,IF(MID(AC234,1,1)&lt;&gt;"-",MOD(AC234,100),IF(MOD(ABS(AC234),100)&gt;9,MOD(ABS(AC234),100)+2,11)),0)+IF(LEN(AD234)&gt;0,IF(MID(AD234,1,1)&lt;&gt;"-",MOD(AD234,100),IF(MOD(ABS(AD234),100)&gt;9,MOD(ABS(AD234),100)+2,11)),0))</f>
        <v>0</v>
      </c>
      <c r="AR234">
        <f>AP234-AQ234</f>
        <v>0</v>
      </c>
      <c r="AS234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4" t="str">
        <f>IF($A234&gt;0,IF(VLOOKUP($A234,seznam!$A$2:$C$398,2)&gt;0,VLOOKUP($A234,seznam!$A$2:$C$398,2),"------"),"------")</f>
        <v>------</v>
      </c>
    </row>
    <row r="235" spans="1:46" x14ac:dyDescent="0.2">
      <c r="A235" s="218"/>
      <c r="B235" s="213"/>
      <c r="C235" s="85" t="str">
        <f>IF(A234&gt;0,IF(VLOOKUP(A234,seznam!$A$2:$C$398,2)&gt;0,VLOOKUP(A234,seznam!$A$2:$C$398,2),"------"),"------")</f>
        <v>------</v>
      </c>
      <c r="D235" s="201"/>
      <c r="E235" s="201"/>
      <c r="F235" s="202"/>
      <c r="G235" s="203"/>
      <c r="H235" s="204"/>
      <c r="I235" s="205"/>
      <c r="J235" s="203"/>
      <c r="K235" s="204"/>
      <c r="L235" s="205"/>
      <c r="M235" s="203"/>
      <c r="N235" s="204"/>
      <c r="O235" s="210"/>
      <c r="P235" s="207"/>
      <c r="Q235" s="204"/>
      <c r="R235" s="205"/>
      <c r="S235" s="197"/>
      <c r="T235" s="198"/>
      <c r="U235" s="172"/>
      <c r="V235" s="7">
        <v>2</v>
      </c>
      <c r="W235" s="11" t="str">
        <f>C237</f>
        <v>------</v>
      </c>
      <c r="X235" s="17" t="s">
        <v>8</v>
      </c>
      <c r="Y235" s="14" t="str">
        <f>C239</f>
        <v>------</v>
      </c>
      <c r="Z235" s="42"/>
      <c r="AA235" s="39"/>
      <c r="AB235" s="39"/>
      <c r="AC235" s="39"/>
      <c r="AD235" s="46"/>
      <c r="AE235" s="25" t="str">
        <f t="shared" si="110"/>
        <v>0</v>
      </c>
      <c r="AF235" s="26" t="s">
        <v>5</v>
      </c>
      <c r="AG235" s="27" t="str">
        <f t="shared" si="111"/>
        <v>0</v>
      </c>
      <c r="AJ235" s="102">
        <f>IF(ISBLANK(U236), A236,0)</f>
        <v>0</v>
      </c>
      <c r="AK235" s="102">
        <f>IF(ISBLANK(U238), A238,0)</f>
        <v>0</v>
      </c>
      <c r="AP235" s="106" t="str">
        <f>IF(OR(VALUE($AJ235)=0,VALUE($AK235)=0), "0",IF(LEN(Z235)&gt;0,IF(MID(Z235,1,1)&lt;&gt;"-",IF(MOD(ABS(Z235),100)&gt;9,MOD(ABS(Z235),100)+2,11),MOD(ABS(Z235),100)),0)+IF(LEN(AA235)&gt;0,IF(MID(AA235,1,1)&lt;&gt;"-",IF(MOD(ABS(AA235),100)&gt;9,MOD(ABS(AA235),100)+2,11),MOD(ABS(AA235),100)),0)+IF(LEN(AB235)&gt;0,IF(MID(AB235,1,1)&lt;&gt;"-",IF(MOD(ABS(AB235),100)&gt;9,MOD(ABS(AB235),100)+2,11),MOD(ABS(AB235),100)),0)+IF(LEN(AC235)&gt;0,IF(MID(AC235,1,1)&lt;&gt;"-",IF(MOD(ABS(AC235),100)&gt;9,MOD(ABS(AC235),100)+2,11),MOD(ABS(AC235),100)),0)+IF(LEN(AD235)&gt;0,IF(MID(AD235,1,1)&lt;&gt;"-",IF(MOD(ABS(AD235),100)&gt;9,MOD(ABS(AD235),100)+2,11),MOD(ABS(AD235),100)),0))</f>
        <v>0</v>
      </c>
      <c r="AQ235" s="106" t="str">
        <f>IF(OR(VALUE($AJ235)=0,VALUE($AK235)=0), "0",IF(LEN(Z235)&gt;0,IF(MID(Z235,1,1)&lt;&gt;"-",MOD(Z235,100),IF(MOD(ABS(Z235),100)&gt;9,MOD(ABS(Z235),100)+2,11)),0)+IF(LEN(AA235)&gt;0,IF(MID(AA235,1,1)&lt;&gt;"-",MOD(AA235,100),IF(MOD(ABS(AA235),100)&gt;9,MOD(ABS(AA235),100)+2,11)),0)+IF(LEN(AB235)&gt;0,IF(MID(AB235,1,1)&lt;&gt;"-",MOD(AB235,100),IF(MOD(ABS(AB235),100)&gt;9,MOD(ABS(AB235),100)+2,11)),0)+IF(LEN(AC235)&gt;0,IF(MID(AC235,1,1)&lt;&gt;"-",MOD(AC235,100),IF(MOD(ABS(AC235),100)&gt;9,MOD(ABS(AC235),100)+2,11)),0)+IF(LEN(AD235)&gt;0,IF(MID(AD235,1,1)&lt;&gt;"-",MOD(AD235,100),IF(MOD(ABS(AD235),100)&gt;9,MOD(ABS(AD235),100)+2,11)),0))</f>
        <v>0</v>
      </c>
      <c r="AR235">
        <f t="shared" ref="AR235:AR239" si="112">AP235-AQ235</f>
        <v>0</v>
      </c>
    </row>
    <row r="236" spans="1:46" x14ac:dyDescent="0.2">
      <c r="A236" s="218"/>
      <c r="B236" s="212">
        <v>2</v>
      </c>
      <c r="C236" s="38" t="str">
        <f>IF(A236&gt;0,IF(VLOOKUP(A236,seznam!$A$2:$C$398,3)&gt;0,VLOOKUP(A236,seznam!$A$2:$C$398,3),"------"),"------")</f>
        <v>------</v>
      </c>
      <c r="D236" s="182" t="str">
        <f>I234</f>
        <v>0</v>
      </c>
      <c r="E236" s="182" t="str">
        <f>H234</f>
        <v>:</v>
      </c>
      <c r="F236" s="186" t="str">
        <f>G234</f>
        <v>0</v>
      </c>
      <c r="G236" s="174"/>
      <c r="H236" s="175"/>
      <c r="I236" s="199"/>
      <c r="J236" s="192" t="str">
        <f>AE235</f>
        <v>0</v>
      </c>
      <c r="K236" s="182" t="str">
        <f>AF235</f>
        <v>:</v>
      </c>
      <c r="L236" s="186" t="str">
        <f>AG235</f>
        <v>0</v>
      </c>
      <c r="M236" s="192" t="str">
        <f>AE238</f>
        <v>0</v>
      </c>
      <c r="N236" s="182" t="str">
        <f>AF238</f>
        <v>:</v>
      </c>
      <c r="O236" s="214" t="str">
        <f>AG238</f>
        <v>0</v>
      </c>
      <c r="P236" s="180">
        <f>D236+J236+M236</f>
        <v>0</v>
      </c>
      <c r="Q236" s="182" t="s">
        <v>5</v>
      </c>
      <c r="R236" s="186">
        <f>F236+L236+O236</f>
        <v>0</v>
      </c>
      <c r="S236" s="188">
        <f>IF(D236&gt;F236,2,IF(AND(D236&lt;F236,E236=":"),1,0))+IF(J236&gt;L236,2,IF(AND(J236&lt;L236,K236=":"),1,0))+IF(M236&gt;O236,2,IF(AND(M236&lt;O236,N236=":"),1,0))</f>
        <v>0</v>
      </c>
      <c r="T236" s="190"/>
      <c r="U236" s="172"/>
      <c r="V236" s="7">
        <v>3</v>
      </c>
      <c r="W236" s="11" t="str">
        <f>C241</f>
        <v>------</v>
      </c>
      <c r="X236" s="18" t="s">
        <v>8</v>
      </c>
      <c r="Y236" s="14" t="str">
        <f>C239</f>
        <v>------</v>
      </c>
      <c r="Z236" s="42"/>
      <c r="AA236" s="39"/>
      <c r="AB236" s="39"/>
      <c r="AC236" s="39"/>
      <c r="AD236" s="46"/>
      <c r="AE236" s="25" t="str">
        <f t="shared" si="110"/>
        <v>0</v>
      </c>
      <c r="AF236" s="26" t="s">
        <v>5</v>
      </c>
      <c r="AG236" s="27" t="str">
        <f t="shared" si="111"/>
        <v>0</v>
      </c>
      <c r="AJ236" s="102">
        <f>IF(ISBLANK(U240), A240,0)</f>
        <v>0</v>
      </c>
      <c r="AK236" s="102">
        <f>IF(ISBLANK(U238), A238,0)</f>
        <v>0</v>
      </c>
      <c r="AP236" s="106" t="str">
        <f>IF(OR(VALUE($AJ236)=0,VALUE($AK236)=0), "0",IF(LEN(Z236)&gt;0,IF(MID(Z236,1,1)&lt;&gt;"-",IF(MOD(ABS(Z236),100)&gt;9,MOD(ABS(Z236),100)+2,11),MOD(ABS(Z236),100)),0)+IF(LEN(AA236)&gt;0,IF(MID(AA236,1,1)&lt;&gt;"-",IF(MOD(ABS(AA236),100)&gt;9,MOD(ABS(AA236),100)+2,11),MOD(ABS(AA236),100)),0)+IF(LEN(AB236)&gt;0,IF(MID(AB236,1,1)&lt;&gt;"-",IF(MOD(ABS(AB236),100)&gt;9,MOD(ABS(AB236),100)+2,11),MOD(ABS(AB236),100)),0)+IF(LEN(AC236)&gt;0,IF(MID(AC236,1,1)&lt;&gt;"-",IF(MOD(ABS(AC236),100)&gt;9,MOD(ABS(AC236),100)+2,11),MOD(ABS(AC236),100)),0)+IF(LEN(AD236)&gt;0,IF(MID(AD236,1,1)&lt;&gt;"-",IF(MOD(ABS(AD236),100)&gt;9,MOD(ABS(AD236),100)+2,11),MOD(ABS(AD236),100)),0))</f>
        <v>0</v>
      </c>
      <c r="AQ236" s="106" t="str">
        <f t="shared" ref="AQ236:AQ239" si="113">IF(OR(VALUE($AJ236)=0,VALUE($AK236)=0), "0",IF(LEN(Z236)&gt;0,IF(MID(Z236,1,1)&lt;&gt;"-",MOD(Z236,100),IF(MOD(ABS(Z236),100)&gt;9,MOD(ABS(Z236),100)+2,11)),0)+IF(LEN(AA236)&gt;0,IF(MID(AA236,1,1)&lt;&gt;"-",MOD(AA236,100),IF(MOD(ABS(AA236),100)&gt;9,MOD(ABS(AA236),100)+2,11)),0)+IF(LEN(AB236)&gt;0,IF(MID(AB236,1,1)&lt;&gt;"-",MOD(AB236,100),IF(MOD(ABS(AB236),100)&gt;9,MOD(ABS(AB236),100)+2,11)),0)+IF(LEN(AC236)&gt;0,IF(MID(AC236,1,1)&lt;&gt;"-",MOD(AC236,100),IF(MOD(ABS(AC236),100)&gt;9,MOD(ABS(AC236),100)+2,11)),0)+IF(LEN(AD236)&gt;0,IF(MID(AD236,1,1)&lt;&gt;"-",MOD(AD236,100),IF(MOD(ABS(AD236),100)&gt;9,MOD(ABS(AD236),100)+2,11)),0))</f>
        <v>0</v>
      </c>
      <c r="AR236">
        <f t="shared" si="112"/>
        <v>0</v>
      </c>
      <c r="AS236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6" t="str">
        <f>IF($A236&gt;0,IF(VLOOKUP($A236,seznam!$A$2:$C$398,2)&gt;0,VLOOKUP($A236,seznam!$A$2:$C$398,2),"------"),"------")</f>
        <v>------</v>
      </c>
    </row>
    <row r="237" spans="1:46" x14ac:dyDescent="0.2">
      <c r="A237" s="218"/>
      <c r="B237" s="213"/>
      <c r="C237" s="35" t="str">
        <f>IF(A236&gt;0,IF(VLOOKUP(A236,seznam!$A$2:$C$398,2)&gt;0,VLOOKUP(A236,seznam!$A$2:$C$398,2),"------"),"------")</f>
        <v>------</v>
      </c>
      <c r="D237" s="204"/>
      <c r="E237" s="204"/>
      <c r="F237" s="205"/>
      <c r="G237" s="200"/>
      <c r="H237" s="201"/>
      <c r="I237" s="202"/>
      <c r="J237" s="203"/>
      <c r="K237" s="204"/>
      <c r="L237" s="205"/>
      <c r="M237" s="203"/>
      <c r="N237" s="204"/>
      <c r="O237" s="210"/>
      <c r="P237" s="194"/>
      <c r="Q237" s="195"/>
      <c r="R237" s="196"/>
      <c r="S237" s="197"/>
      <c r="T237" s="198"/>
      <c r="U237" s="172"/>
      <c r="V237" s="7">
        <v>4</v>
      </c>
      <c r="W237" s="11" t="str">
        <f>C235</f>
        <v>------</v>
      </c>
      <c r="X237" s="17" t="s">
        <v>8</v>
      </c>
      <c r="Y237" s="14" t="str">
        <f>C237</f>
        <v>------</v>
      </c>
      <c r="Z237" s="42"/>
      <c r="AA237" s="39"/>
      <c r="AB237" s="39"/>
      <c r="AC237" s="39"/>
      <c r="AD237" s="46"/>
      <c r="AE237" s="25" t="str">
        <f t="shared" si="110"/>
        <v>0</v>
      </c>
      <c r="AF237" s="26" t="s">
        <v>5</v>
      </c>
      <c r="AG237" s="27" t="str">
        <f t="shared" si="111"/>
        <v>0</v>
      </c>
      <c r="AJ237" s="102">
        <f>IF(ISBLANK(U234), A234,0)</f>
        <v>0</v>
      </c>
      <c r="AK237" s="102">
        <f>IF(ISBLANK(U236), A236,0)</f>
        <v>0</v>
      </c>
      <c r="AP237" s="106" t="str">
        <f t="shared" ref="AP237:AP239" si="114">IF(OR(VALUE($AJ237)=0,VALUE($AK237)=0), "0",IF(LEN(Z237)&gt;0,IF(MID(Z237,1,1)&lt;&gt;"-",IF(MOD(ABS(Z237),100)&gt;9,MOD(ABS(Z237),100)+2,11),MOD(ABS(Z237),100)),0)+IF(LEN(AA237)&gt;0,IF(MID(AA237,1,1)&lt;&gt;"-",IF(MOD(ABS(AA237),100)&gt;9,MOD(ABS(AA237),100)+2,11),MOD(ABS(AA237),100)),0)+IF(LEN(AB237)&gt;0,IF(MID(AB237,1,1)&lt;&gt;"-",IF(MOD(ABS(AB237),100)&gt;9,MOD(ABS(AB237),100)+2,11),MOD(ABS(AB237),100)),0)+IF(LEN(AC237)&gt;0,IF(MID(AC237,1,1)&lt;&gt;"-",IF(MOD(ABS(AC237),100)&gt;9,MOD(ABS(AC237),100)+2,11),MOD(ABS(AC237),100)),0)+IF(LEN(AD237)&gt;0,IF(MID(AD237,1,1)&lt;&gt;"-",IF(MOD(ABS(AD237),100)&gt;9,MOD(ABS(AD237),100)+2,11),MOD(ABS(AD237),100)),0))</f>
        <v>0</v>
      </c>
      <c r="AQ237" s="106" t="str">
        <f t="shared" si="113"/>
        <v>0</v>
      </c>
      <c r="AR237">
        <f t="shared" si="112"/>
        <v>0</v>
      </c>
    </row>
    <row r="238" spans="1:46" x14ac:dyDescent="0.2">
      <c r="A238" s="218"/>
      <c r="B238" s="212">
        <v>3</v>
      </c>
      <c r="C238" s="38" t="str">
        <f>IF(A238&gt;0,IF(VLOOKUP(A238,seznam!$A$2:$C$398,3)&gt;0,VLOOKUP(A238,seznam!$A$2:$C$398,3),"------"),"------")</f>
        <v>------</v>
      </c>
      <c r="D238" s="182" t="str">
        <f>L234</f>
        <v>0</v>
      </c>
      <c r="E238" s="182" t="str">
        <f>K234</f>
        <v>:</v>
      </c>
      <c r="F238" s="186" t="str">
        <f>J234</f>
        <v>0</v>
      </c>
      <c r="G238" s="192" t="str">
        <f>L236</f>
        <v>0</v>
      </c>
      <c r="H238" s="182" t="str">
        <f>K236</f>
        <v>:</v>
      </c>
      <c r="I238" s="186" t="str">
        <f>J236</f>
        <v>0</v>
      </c>
      <c r="J238" s="174"/>
      <c r="K238" s="175"/>
      <c r="L238" s="199"/>
      <c r="M238" s="192" t="str">
        <f>AG236</f>
        <v>0</v>
      </c>
      <c r="N238" s="182" t="str">
        <f>AF236</f>
        <v>:</v>
      </c>
      <c r="O238" s="214" t="str">
        <f>AE236</f>
        <v>0</v>
      </c>
      <c r="P238" s="180">
        <f>D238+G238+M238</f>
        <v>0</v>
      </c>
      <c r="Q238" s="182" t="s">
        <v>5</v>
      </c>
      <c r="R238" s="186">
        <f>F238+I238+O238</f>
        <v>0</v>
      </c>
      <c r="S238" s="188">
        <f>IF(D238&gt;F238,2,IF(AND(D238&lt;F238,E238=":"),1,0))+IF(G238&gt;I238,2,IF(AND(G238&lt;I238,H238=":"),1,0))+IF(M238&gt;O238,2,IF(AND(M238&lt;O238,N238=":"),1,0))</f>
        <v>0</v>
      </c>
      <c r="T238" s="190"/>
      <c r="U238" s="172"/>
      <c r="V238" s="7">
        <v>5</v>
      </c>
      <c r="W238" s="11" t="str">
        <f>C237</f>
        <v>------</v>
      </c>
      <c r="X238" s="17" t="s">
        <v>8</v>
      </c>
      <c r="Y238" s="14" t="str">
        <f>C241</f>
        <v>------</v>
      </c>
      <c r="Z238" s="42"/>
      <c r="AA238" s="39"/>
      <c r="AB238" s="39"/>
      <c r="AC238" s="39"/>
      <c r="AD238" s="46"/>
      <c r="AE238" s="25" t="str">
        <f t="shared" si="110"/>
        <v>0</v>
      </c>
      <c r="AF238" s="26" t="s">
        <v>5</v>
      </c>
      <c r="AG238" s="27" t="str">
        <f t="shared" si="111"/>
        <v>0</v>
      </c>
      <c r="AJ238" s="102">
        <f>IF(ISBLANK(U236), A236,0)</f>
        <v>0</v>
      </c>
      <c r="AK238" s="102">
        <f>IF(ISBLANK(U240), A240,0)</f>
        <v>0</v>
      </c>
      <c r="AP238" s="106" t="str">
        <f t="shared" si="114"/>
        <v>0</v>
      </c>
      <c r="AQ238" s="106" t="str">
        <f t="shared" si="113"/>
        <v>0</v>
      </c>
      <c r="AR238">
        <f t="shared" si="112"/>
        <v>0</v>
      </c>
      <c r="AS238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38" t="str">
        <f>IF($A238&gt;0,IF(VLOOKUP($A238,seznam!$A$2:$C$398,2)&gt;0,VLOOKUP($A238,seznam!$A$2:$C$398,2),"------"),"------")</f>
        <v>------</v>
      </c>
    </row>
    <row r="239" spans="1:46" ht="13.5" thickBot="1" x14ac:dyDescent="0.25">
      <c r="A239" s="218"/>
      <c r="B239" s="213"/>
      <c r="C239" s="35" t="str">
        <f>IF(A238&gt;0,IF(VLOOKUP(A238,seznam!$A$2:$C$398,2)&gt;0,VLOOKUP(A238,seznam!$A$2:$C$398,2),"------"),"------")</f>
        <v>------</v>
      </c>
      <c r="D239" s="204"/>
      <c r="E239" s="204"/>
      <c r="F239" s="205"/>
      <c r="G239" s="203"/>
      <c r="H239" s="204"/>
      <c r="I239" s="205"/>
      <c r="J239" s="200"/>
      <c r="K239" s="201"/>
      <c r="L239" s="202"/>
      <c r="M239" s="203"/>
      <c r="N239" s="204"/>
      <c r="O239" s="210"/>
      <c r="P239" s="207"/>
      <c r="Q239" s="204"/>
      <c r="R239" s="205"/>
      <c r="S239" s="197"/>
      <c r="T239" s="198"/>
      <c r="U239" s="172"/>
      <c r="V239" s="8">
        <v>6</v>
      </c>
      <c r="W239" s="12" t="str">
        <f>C239</f>
        <v>------</v>
      </c>
      <c r="X239" s="19" t="s">
        <v>8</v>
      </c>
      <c r="Y239" s="15" t="str">
        <f>C235</f>
        <v>------</v>
      </c>
      <c r="Z239" s="43"/>
      <c r="AA239" s="44"/>
      <c r="AB239" s="44"/>
      <c r="AC239" s="44"/>
      <c r="AD239" s="47"/>
      <c r="AE239" s="28" t="str">
        <f t="shared" si="110"/>
        <v>0</v>
      </c>
      <c r="AF239" s="29" t="s">
        <v>5</v>
      </c>
      <c r="AG239" s="30" t="str">
        <f t="shared" si="111"/>
        <v>0</v>
      </c>
      <c r="AJ239" s="102">
        <f>IF(ISBLANK(U238), A238,0)</f>
        <v>0</v>
      </c>
      <c r="AK239" s="102">
        <f>IF(ISBLANK(U234), A234,0)</f>
        <v>0</v>
      </c>
      <c r="AP239" s="106" t="str">
        <f t="shared" si="114"/>
        <v>0</v>
      </c>
      <c r="AQ239" s="106" t="str">
        <f t="shared" si="113"/>
        <v>0</v>
      </c>
      <c r="AR239">
        <f t="shared" si="112"/>
        <v>0</v>
      </c>
    </row>
    <row r="240" spans="1:46" x14ac:dyDescent="0.2">
      <c r="A240" s="218"/>
      <c r="B240" s="212">
        <v>4</v>
      </c>
      <c r="C240" s="38" t="str">
        <f>IF(A240&gt;0,IF(VLOOKUP(A240,seznam!$A$2:$C$398,3)&gt;0,VLOOKUP(A240,seznam!$A$2:$C$398,3),"------"),"------")</f>
        <v>------</v>
      </c>
      <c r="D240" s="182" t="str">
        <f>O234</f>
        <v>0</v>
      </c>
      <c r="E240" s="182" t="str">
        <f>N234</f>
        <v>:</v>
      </c>
      <c r="F240" s="186" t="str">
        <f>M234</f>
        <v>0</v>
      </c>
      <c r="G240" s="192" t="str">
        <f>O236</f>
        <v>0</v>
      </c>
      <c r="H240" s="182" t="str">
        <f>N236</f>
        <v>:</v>
      </c>
      <c r="I240" s="186" t="str">
        <f>M236</f>
        <v>0</v>
      </c>
      <c r="J240" s="192" t="str">
        <f>O238</f>
        <v>0</v>
      </c>
      <c r="K240" s="182" t="str">
        <f>N238</f>
        <v>:</v>
      </c>
      <c r="L240" s="186" t="str">
        <f>M238</f>
        <v>0</v>
      </c>
      <c r="M240" s="174"/>
      <c r="N240" s="175"/>
      <c r="O240" s="176"/>
      <c r="P240" s="180">
        <f>D240+G240+J240</f>
        <v>0</v>
      </c>
      <c r="Q240" s="182" t="s">
        <v>5</v>
      </c>
      <c r="R240" s="186">
        <f>F240+I240+L240</f>
        <v>0</v>
      </c>
      <c r="S240" s="188">
        <f>IF(D240&gt;F240,2,IF(AND(D240&lt;F240,E240=":"),1,0))+IF(G240&gt;I240,2,IF(AND(G240&lt;I240,H240=":"),1,0))+IF(J240&gt;L240,2,IF(AND(J240&lt;L240,K240=":"),1,0))</f>
        <v>0</v>
      </c>
      <c r="T240" s="190"/>
      <c r="U240" s="173"/>
      <c r="AS240">
        <f ca="1">IF($AJ234=INDIRECT(ADDRESS(ROW(),1)),$AR234,0)+IF($AJ235=INDIRECT(ADDRESS(ROW(),1)),$AR235,0)+IF($AJ236=INDIRECT(ADDRESS(ROW(),1)),$AR236,0)+IF($AJ237=INDIRECT(ADDRESS(ROW(),1)),$AR237,0)+IF($AJ238=INDIRECT(ADDRESS(ROW(),1)),$AR238,0)+IF($AJ239=INDIRECT(ADDRESS(ROW(),1)),$AR239,0)+IF($AK234=INDIRECT(ADDRESS(ROW(),1)),-$AR234,0)+IF($AK235=INDIRECT(ADDRESS(ROW(),1)),-$AR235,0)+IF($AK236=INDIRECT(ADDRESS(ROW(),1)),-$AR236,0)+IF($AK237=INDIRECT(ADDRESS(ROW(),1)),-$AR237,0)+IF($AK238=INDIRECT(ADDRESS(ROW(),1)),-$AR238,0)+IF($AK239=INDIRECT(ADDRESS(ROW(),1)),-$AR239,0)</f>
        <v>0</v>
      </c>
      <c r="AT240" t="str">
        <f>IF($A240&gt;0,IF(VLOOKUP($A240,seznam!$A$2:$C$398,2)&gt;0,VLOOKUP($A240,seznam!$A$2:$C$398,2),"------"),"------")</f>
        <v>------</v>
      </c>
    </row>
    <row r="241" spans="1:46" ht="13.5" thickBot="1" x14ac:dyDescent="0.25">
      <c r="A241" s="219"/>
      <c r="B241" s="220"/>
      <c r="C241" s="36" t="str">
        <f>IF(A240&gt;0,IF(VLOOKUP(A240,seznam!$A$2:$C$398,2)&gt;0,VLOOKUP(A240,seznam!$A$2:$C$398,2),"------"),"------")</f>
        <v>------</v>
      </c>
      <c r="D241" s="183"/>
      <c r="E241" s="183"/>
      <c r="F241" s="187"/>
      <c r="G241" s="193"/>
      <c r="H241" s="183"/>
      <c r="I241" s="187"/>
      <c r="J241" s="193"/>
      <c r="K241" s="183"/>
      <c r="L241" s="187"/>
      <c r="M241" s="177"/>
      <c r="N241" s="178"/>
      <c r="O241" s="179"/>
      <c r="P241" s="181"/>
      <c r="Q241" s="183"/>
      <c r="R241" s="187"/>
      <c r="S241" s="189"/>
      <c r="T241" s="191"/>
      <c r="U241" s="173"/>
    </row>
    <row r="242" spans="1:46" ht="13.5" thickBot="1" x14ac:dyDescent="0.25"/>
    <row r="243" spans="1:46" ht="13.5" thickBot="1" x14ac:dyDescent="0.25">
      <c r="A243" s="86"/>
      <c r="B243" s="163" t="s">
        <v>35</v>
      </c>
      <c r="C243" s="164"/>
      <c r="D243" s="165">
        <v>1</v>
      </c>
      <c r="E243" s="166"/>
      <c r="F243" s="167"/>
      <c r="G243" s="168">
        <v>2</v>
      </c>
      <c r="H243" s="166"/>
      <c r="I243" s="167"/>
      <c r="J243" s="168">
        <v>3</v>
      </c>
      <c r="K243" s="166"/>
      <c r="L243" s="167"/>
      <c r="M243" s="168">
        <v>4</v>
      </c>
      <c r="N243" s="166"/>
      <c r="O243" s="169"/>
      <c r="P243" s="165" t="s">
        <v>2</v>
      </c>
      <c r="Q243" s="170"/>
      <c r="R243" s="171"/>
      <c r="S243" s="5" t="s">
        <v>3</v>
      </c>
      <c r="T243" s="4" t="s">
        <v>4</v>
      </c>
    </row>
    <row r="244" spans="1:46" x14ac:dyDescent="0.2">
      <c r="A244" s="224"/>
      <c r="B244" s="225">
        <v>1</v>
      </c>
      <c r="C244" s="37" t="str">
        <f>IF(A244&gt;0,IF(VLOOKUP(A244,seznam!$A$2:$C$398,3)&gt;0,VLOOKUP(A244,seznam!$A$2:$C$398,3),"------"),"------")</f>
        <v>------</v>
      </c>
      <c r="D244" s="226"/>
      <c r="E244" s="227"/>
      <c r="F244" s="228"/>
      <c r="G244" s="221" t="str">
        <f>AE247</f>
        <v>0</v>
      </c>
      <c r="H244" s="222" t="str">
        <f>AF247</f>
        <v>:</v>
      </c>
      <c r="I244" s="223" t="str">
        <f>AG247</f>
        <v>0</v>
      </c>
      <c r="J244" s="221" t="str">
        <f>AG249</f>
        <v>0</v>
      </c>
      <c r="K244" s="222" t="str">
        <f>AF249</f>
        <v>:</v>
      </c>
      <c r="L244" s="223" t="str">
        <f>AE249</f>
        <v>0</v>
      </c>
      <c r="M244" s="221" t="str">
        <f>AE244</f>
        <v>0</v>
      </c>
      <c r="N244" s="222" t="str">
        <f>AF244</f>
        <v>:</v>
      </c>
      <c r="O244" s="209" t="str">
        <f>AG244</f>
        <v>0</v>
      </c>
      <c r="P244" s="206">
        <f>G244+J244+M244</f>
        <v>0</v>
      </c>
      <c r="Q244" s="222" t="s">
        <v>5</v>
      </c>
      <c r="R244" s="223">
        <f>I244+L244+O244</f>
        <v>0</v>
      </c>
      <c r="S244" s="208">
        <f>IF(G244&gt;I244,2,IF(AND(G244&lt;I244,H244=":"),1,0))+IF(J244&gt;L244,2,IF(AND(J244&lt;L244,K244=":"),1,0))+IF(M244&gt;O244,2,IF(AND(M244&lt;O244,N244=":"),1,0))</f>
        <v>0</v>
      </c>
      <c r="T244" s="211"/>
      <c r="U244" s="172"/>
      <c r="V244" s="6">
        <v>1</v>
      </c>
      <c r="W244" s="10" t="str">
        <f>C245</f>
        <v>------</v>
      </c>
      <c r="X244" s="16" t="s">
        <v>8</v>
      </c>
      <c r="Y244" s="13" t="str">
        <f>C251</f>
        <v>------</v>
      </c>
      <c r="Z244" s="40"/>
      <c r="AA244" s="41"/>
      <c r="AB244" s="41"/>
      <c r="AC244" s="41"/>
      <c r="AD244" s="45"/>
      <c r="AE244" s="22" t="str">
        <f t="shared" ref="AE244:AE249" si="115">IF(OR(VALUE($AJ244)=0,VALUE($AK244)=0), "0",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)</f>
        <v>0</v>
      </c>
      <c r="AF244" s="23" t="s">
        <v>5</v>
      </c>
      <c r="AG244" s="24" t="str">
        <f t="shared" ref="AG244:AG249" si="116">IF(OR(VALUE($AJ244)=0,VALUE($AK244)=0), "0",IF(AND(LEN(Z244)&gt;0,MID(Z244,1,1)="-"),"1","0")+IF(AND(LEN(AA244)&gt;0,MID(AA244,1,1)="-"),"1","0")+IF(AND(LEN(AB244)&gt;0,MID(AB244,1,1)="-"),"1","0")+IF(AND(LEN(AC244)&gt;0,MID(AC244,1,1)="-"),"1","0")+IF(AND(LEN(AD244)&gt;0,MID(AD244,1,1)="-"),"1","0"))</f>
        <v>0</v>
      </c>
      <c r="AJ244" s="102">
        <f>IF(ISBLANK(U244), A244,0)</f>
        <v>0</v>
      </c>
      <c r="AK244" s="102">
        <f>IF(ISBLANK(U250), A250,0)</f>
        <v>0</v>
      </c>
      <c r="AP244" s="106" t="str">
        <f>IF(OR(VALUE($AJ244)=0,VALUE($AK244)=0), "0",IF(LEN(Z244)&gt;0,IF(MID(Z244,1,1)&lt;&gt;"-",IF(MOD(ABS(Z244),100)&gt;9,MOD(ABS(Z244),100)+2,11),MOD(ABS(Z244),100)),0)+IF(LEN(AA244)&gt;0,IF(MID(AA244,1,1)&lt;&gt;"-",IF(MOD(ABS(AA244),100)&gt;9,MOD(ABS(AA244),100)+2,11),MOD(ABS(AA244),100)),0)+IF(LEN(AB244)&gt;0,IF(MID(AB244,1,1)&lt;&gt;"-",IF(MOD(ABS(AB244),100)&gt;9,MOD(ABS(AB244),100)+2,11),MOD(ABS(AB244),100)),0)+IF(LEN(AC244)&gt;0,IF(MID(AC244,1,1)&lt;&gt;"-",IF(MOD(ABS(AC244),100)&gt;9,MOD(ABS(AC244),100)+2,11),MOD(ABS(AC244),100)),0)+IF(LEN(AD244)&gt;0,IF(MID(AD244,1,1)&lt;&gt;"-",IF(MOD(ABS(AD244),100)&gt;9,MOD(ABS(AD244),100)+2,11),MOD(ABS(AD244),100)),0))</f>
        <v>0</v>
      </c>
      <c r="AQ244" s="106" t="str">
        <f>IF(OR(VALUE($AJ244)=0,VALUE($AK244)=0), "0",IF(LEN(Z244)&gt;0,IF(MID(Z244,1,1)&lt;&gt;"-",MOD(Z244,100),IF(MOD(ABS(Z244),100)&gt;9,MOD(ABS(Z244),100)+2,11)),0)+IF(LEN(AA244)&gt;0,IF(MID(AA244,1,1)&lt;&gt;"-",MOD(AA244,100),IF(MOD(ABS(AA244),100)&gt;9,MOD(ABS(AA244),100)+2,11)),0)+IF(LEN(AB244)&gt;0,IF(MID(AB244,1,1)&lt;&gt;"-",MOD(AB244,100),IF(MOD(ABS(AB244),100)&gt;9,MOD(ABS(AB244),100)+2,11)),0)+IF(LEN(AC244)&gt;0,IF(MID(AC244,1,1)&lt;&gt;"-",MOD(AC244,100),IF(MOD(ABS(AC244),100)&gt;9,MOD(ABS(AC244),100)+2,11)),0)+IF(LEN(AD244)&gt;0,IF(MID(AD244,1,1)&lt;&gt;"-",MOD(AD244,100),IF(MOD(ABS(AD244),100)&gt;9,MOD(ABS(AD244),100)+2,11)),0))</f>
        <v>0</v>
      </c>
      <c r="AR244">
        <f>AP244-AQ244</f>
        <v>0</v>
      </c>
      <c r="AS244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4" t="str">
        <f>IF($A244&gt;0,IF(VLOOKUP($A244,seznam!$A$2:$C$398,2)&gt;0,VLOOKUP($A244,seznam!$A$2:$C$398,2),"------"),"------")</f>
        <v>------</v>
      </c>
    </row>
    <row r="245" spans="1:46" x14ac:dyDescent="0.2">
      <c r="A245" s="218"/>
      <c r="B245" s="213"/>
      <c r="C245" s="85" t="str">
        <f>IF(A244&gt;0,IF(VLOOKUP(A244,seznam!$A$2:$C$398,2)&gt;0,VLOOKUP(A244,seznam!$A$2:$C$398,2),"------"),"------")</f>
        <v>------</v>
      </c>
      <c r="D245" s="201"/>
      <c r="E245" s="201"/>
      <c r="F245" s="202"/>
      <c r="G245" s="203"/>
      <c r="H245" s="204"/>
      <c r="I245" s="205"/>
      <c r="J245" s="203"/>
      <c r="K245" s="204"/>
      <c r="L245" s="205"/>
      <c r="M245" s="203"/>
      <c r="N245" s="204"/>
      <c r="O245" s="210"/>
      <c r="P245" s="207"/>
      <c r="Q245" s="204"/>
      <c r="R245" s="205"/>
      <c r="S245" s="197"/>
      <c r="T245" s="198"/>
      <c r="U245" s="172"/>
      <c r="V245" s="7">
        <v>2</v>
      </c>
      <c r="W245" s="11" t="str">
        <f>C247</f>
        <v>------</v>
      </c>
      <c r="X245" s="17" t="s">
        <v>8</v>
      </c>
      <c r="Y245" s="14" t="str">
        <f>C249</f>
        <v>------</v>
      </c>
      <c r="Z245" s="42"/>
      <c r="AA245" s="39"/>
      <c r="AB245" s="39"/>
      <c r="AC245" s="39"/>
      <c r="AD245" s="46"/>
      <c r="AE245" s="25" t="str">
        <f t="shared" si="115"/>
        <v>0</v>
      </c>
      <c r="AF245" s="26" t="s">
        <v>5</v>
      </c>
      <c r="AG245" s="27" t="str">
        <f t="shared" si="116"/>
        <v>0</v>
      </c>
      <c r="AJ245" s="102">
        <f>IF(ISBLANK(U246), A246,0)</f>
        <v>0</v>
      </c>
      <c r="AK245" s="102">
        <f>IF(ISBLANK(U248), A248,0)</f>
        <v>0</v>
      </c>
      <c r="AP245" s="106" t="str">
        <f>IF(OR(VALUE($AJ245)=0,VALUE($AK245)=0), "0",IF(LEN(Z245)&gt;0,IF(MID(Z245,1,1)&lt;&gt;"-",IF(MOD(ABS(Z245),100)&gt;9,MOD(ABS(Z245),100)+2,11),MOD(ABS(Z245),100)),0)+IF(LEN(AA245)&gt;0,IF(MID(AA245,1,1)&lt;&gt;"-",IF(MOD(ABS(AA245),100)&gt;9,MOD(ABS(AA245),100)+2,11),MOD(ABS(AA245),100)),0)+IF(LEN(AB245)&gt;0,IF(MID(AB245,1,1)&lt;&gt;"-",IF(MOD(ABS(AB245),100)&gt;9,MOD(ABS(AB245),100)+2,11),MOD(ABS(AB245),100)),0)+IF(LEN(AC245)&gt;0,IF(MID(AC245,1,1)&lt;&gt;"-",IF(MOD(ABS(AC245),100)&gt;9,MOD(ABS(AC245),100)+2,11),MOD(ABS(AC245),100)),0)+IF(LEN(AD245)&gt;0,IF(MID(AD245,1,1)&lt;&gt;"-",IF(MOD(ABS(AD245),100)&gt;9,MOD(ABS(AD245),100)+2,11),MOD(ABS(AD245),100)),0))</f>
        <v>0</v>
      </c>
      <c r="AQ245" s="106" t="str">
        <f>IF(OR(VALUE($AJ245)=0,VALUE($AK245)=0), "0",IF(LEN(Z245)&gt;0,IF(MID(Z245,1,1)&lt;&gt;"-",MOD(Z245,100),IF(MOD(ABS(Z245),100)&gt;9,MOD(ABS(Z245),100)+2,11)),0)+IF(LEN(AA245)&gt;0,IF(MID(AA245,1,1)&lt;&gt;"-",MOD(AA245,100),IF(MOD(ABS(AA245),100)&gt;9,MOD(ABS(AA245),100)+2,11)),0)+IF(LEN(AB245)&gt;0,IF(MID(AB245,1,1)&lt;&gt;"-",MOD(AB245,100),IF(MOD(ABS(AB245),100)&gt;9,MOD(ABS(AB245),100)+2,11)),0)+IF(LEN(AC245)&gt;0,IF(MID(AC245,1,1)&lt;&gt;"-",MOD(AC245,100),IF(MOD(ABS(AC245),100)&gt;9,MOD(ABS(AC245),100)+2,11)),0)+IF(LEN(AD245)&gt;0,IF(MID(AD245,1,1)&lt;&gt;"-",MOD(AD245,100),IF(MOD(ABS(AD245),100)&gt;9,MOD(ABS(AD245),100)+2,11)),0))</f>
        <v>0</v>
      </c>
      <c r="AR245">
        <f t="shared" ref="AR245:AR249" si="117">AP245-AQ245</f>
        <v>0</v>
      </c>
    </row>
    <row r="246" spans="1:46" x14ac:dyDescent="0.2">
      <c r="A246" s="218"/>
      <c r="B246" s="212">
        <v>2</v>
      </c>
      <c r="C246" s="38" t="str">
        <f>IF(A246&gt;0,IF(VLOOKUP(A246,seznam!$A$2:$C$398,3)&gt;0,VLOOKUP(A246,seznam!$A$2:$C$398,3),"------"),"------")</f>
        <v>------</v>
      </c>
      <c r="D246" s="182" t="str">
        <f>I244</f>
        <v>0</v>
      </c>
      <c r="E246" s="182" t="str">
        <f>H244</f>
        <v>:</v>
      </c>
      <c r="F246" s="186" t="str">
        <f>G244</f>
        <v>0</v>
      </c>
      <c r="G246" s="174"/>
      <c r="H246" s="175"/>
      <c r="I246" s="199"/>
      <c r="J246" s="192" t="str">
        <f>AE245</f>
        <v>0</v>
      </c>
      <c r="K246" s="182" t="str">
        <f>AF245</f>
        <v>:</v>
      </c>
      <c r="L246" s="186" t="str">
        <f>AG245</f>
        <v>0</v>
      </c>
      <c r="M246" s="192" t="str">
        <f>AE248</f>
        <v>0</v>
      </c>
      <c r="N246" s="182" t="str">
        <f>AF248</f>
        <v>:</v>
      </c>
      <c r="O246" s="214" t="str">
        <f>AG248</f>
        <v>0</v>
      </c>
      <c r="P246" s="180">
        <f>D246+J246+M246</f>
        <v>0</v>
      </c>
      <c r="Q246" s="182" t="s">
        <v>5</v>
      </c>
      <c r="R246" s="186">
        <f>F246+L246+O246</f>
        <v>0</v>
      </c>
      <c r="S246" s="188">
        <f>IF(D246&gt;F246,2,IF(AND(D246&lt;F246,E246=":"),1,0))+IF(J246&gt;L246,2,IF(AND(J246&lt;L246,K246=":"),1,0))+IF(M246&gt;O246,2,IF(AND(M246&lt;O246,N246=":"),1,0))</f>
        <v>0</v>
      </c>
      <c r="T246" s="190"/>
      <c r="U246" s="172"/>
      <c r="V246" s="7">
        <v>3</v>
      </c>
      <c r="W246" s="11" t="str">
        <f>C251</f>
        <v>------</v>
      </c>
      <c r="X246" s="18" t="s">
        <v>8</v>
      </c>
      <c r="Y246" s="14" t="str">
        <f>C249</f>
        <v>------</v>
      </c>
      <c r="Z246" s="42"/>
      <c r="AA246" s="39"/>
      <c r="AB246" s="39"/>
      <c r="AC246" s="39"/>
      <c r="AD246" s="46"/>
      <c r="AE246" s="25" t="str">
        <f t="shared" si="115"/>
        <v>0</v>
      </c>
      <c r="AF246" s="26" t="s">
        <v>5</v>
      </c>
      <c r="AG246" s="27" t="str">
        <f t="shared" si="116"/>
        <v>0</v>
      </c>
      <c r="AJ246" s="102">
        <f>IF(ISBLANK(U250), A250,0)</f>
        <v>0</v>
      </c>
      <c r="AK246" s="102">
        <f>IF(ISBLANK(U248), A248,0)</f>
        <v>0</v>
      </c>
      <c r="AP246" s="106" t="str">
        <f>IF(OR(VALUE($AJ246)=0,VALUE($AK246)=0), "0",IF(LEN(Z246)&gt;0,IF(MID(Z246,1,1)&lt;&gt;"-",IF(MOD(ABS(Z246),100)&gt;9,MOD(ABS(Z246),100)+2,11),MOD(ABS(Z246),100)),0)+IF(LEN(AA246)&gt;0,IF(MID(AA246,1,1)&lt;&gt;"-",IF(MOD(ABS(AA246),100)&gt;9,MOD(ABS(AA246),100)+2,11),MOD(ABS(AA246),100)),0)+IF(LEN(AB246)&gt;0,IF(MID(AB246,1,1)&lt;&gt;"-",IF(MOD(ABS(AB246),100)&gt;9,MOD(ABS(AB246),100)+2,11),MOD(ABS(AB246),100)),0)+IF(LEN(AC246)&gt;0,IF(MID(AC246,1,1)&lt;&gt;"-",IF(MOD(ABS(AC246),100)&gt;9,MOD(ABS(AC246),100)+2,11),MOD(ABS(AC246),100)),0)+IF(LEN(AD246)&gt;0,IF(MID(AD246,1,1)&lt;&gt;"-",IF(MOD(ABS(AD246),100)&gt;9,MOD(ABS(AD246),100)+2,11),MOD(ABS(AD246),100)),0))</f>
        <v>0</v>
      </c>
      <c r="AQ246" s="106" t="str">
        <f t="shared" ref="AQ246:AQ248" si="118">IF(OR(VALUE($AJ246)=0,VALUE($AK246)=0), "0",IF(LEN(Z246)&gt;0,IF(MID(Z246,1,1)&lt;&gt;"-",MOD(Z246,100),IF(MOD(ABS(Z246),100)&gt;9,MOD(ABS(Z246),100)+2,11)),0)+IF(LEN(AA246)&gt;0,IF(MID(AA246,1,1)&lt;&gt;"-",MOD(AA246,100),IF(MOD(ABS(AA246),100)&gt;9,MOD(ABS(AA246),100)+2,11)),0)+IF(LEN(AB246)&gt;0,IF(MID(AB246,1,1)&lt;&gt;"-",MOD(AB246,100),IF(MOD(ABS(AB246),100)&gt;9,MOD(ABS(AB246),100)+2,11)),0)+IF(LEN(AC246)&gt;0,IF(MID(AC246,1,1)&lt;&gt;"-",MOD(AC246,100),IF(MOD(ABS(AC246),100)&gt;9,MOD(ABS(AC246),100)+2,11)),0)+IF(LEN(AD246)&gt;0,IF(MID(AD246,1,1)&lt;&gt;"-",MOD(AD246,100),IF(MOD(ABS(AD246),100)&gt;9,MOD(ABS(AD246),100)+2,11)),0))</f>
        <v>0</v>
      </c>
      <c r="AR246">
        <f t="shared" si="117"/>
        <v>0</v>
      </c>
      <c r="AS246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6" t="str">
        <f>IF($A246&gt;0,IF(VLOOKUP($A246,seznam!$A$2:$C$398,2)&gt;0,VLOOKUP($A246,seznam!$A$2:$C$398,2),"------"),"------")</f>
        <v>------</v>
      </c>
    </row>
    <row r="247" spans="1:46" x14ac:dyDescent="0.2">
      <c r="A247" s="218"/>
      <c r="B247" s="213"/>
      <c r="C247" s="35" t="str">
        <f>IF(A246&gt;0,IF(VLOOKUP(A246,seznam!$A$2:$C$398,2)&gt;0,VLOOKUP(A246,seznam!$A$2:$C$398,2),"------"),"------")</f>
        <v>------</v>
      </c>
      <c r="D247" s="204"/>
      <c r="E247" s="204"/>
      <c r="F247" s="205"/>
      <c r="G247" s="200"/>
      <c r="H247" s="201"/>
      <c r="I247" s="202"/>
      <c r="J247" s="203"/>
      <c r="K247" s="204"/>
      <c r="L247" s="205"/>
      <c r="M247" s="203"/>
      <c r="N247" s="204"/>
      <c r="O247" s="210"/>
      <c r="P247" s="194"/>
      <c r="Q247" s="195"/>
      <c r="R247" s="196"/>
      <c r="S247" s="197"/>
      <c r="T247" s="198"/>
      <c r="U247" s="172"/>
      <c r="V247" s="7">
        <v>4</v>
      </c>
      <c r="W247" s="11" t="str">
        <f>C245</f>
        <v>------</v>
      </c>
      <c r="X247" s="17" t="s">
        <v>8</v>
      </c>
      <c r="Y247" s="14" t="str">
        <f>C247</f>
        <v>------</v>
      </c>
      <c r="Z247" s="42"/>
      <c r="AA247" s="39"/>
      <c r="AB247" s="39"/>
      <c r="AC247" s="39"/>
      <c r="AD247" s="46"/>
      <c r="AE247" s="25" t="str">
        <f t="shared" si="115"/>
        <v>0</v>
      </c>
      <c r="AF247" s="26" t="s">
        <v>5</v>
      </c>
      <c r="AG247" s="27" t="str">
        <f t="shared" si="116"/>
        <v>0</v>
      </c>
      <c r="AJ247" s="102">
        <f>IF(ISBLANK(U244), A244,0)</f>
        <v>0</v>
      </c>
      <c r="AK247" s="102">
        <f>IF(ISBLANK(U246), A246,0)</f>
        <v>0</v>
      </c>
      <c r="AP247" s="106" t="str">
        <f t="shared" ref="AP247:AP249" si="119">IF(OR(VALUE($AJ247)=0,VALUE($AK247)=0), "0",IF(LEN(Z247)&gt;0,IF(MID(Z247,1,1)&lt;&gt;"-",IF(MOD(ABS(Z247),100)&gt;9,MOD(ABS(Z247),100)+2,11),MOD(ABS(Z247),100)),0)+IF(LEN(AA247)&gt;0,IF(MID(AA247,1,1)&lt;&gt;"-",IF(MOD(ABS(AA247),100)&gt;9,MOD(ABS(AA247),100)+2,11),MOD(ABS(AA247),100)),0)+IF(LEN(AB247)&gt;0,IF(MID(AB247,1,1)&lt;&gt;"-",IF(MOD(ABS(AB247),100)&gt;9,MOD(ABS(AB247),100)+2,11),MOD(ABS(AB247),100)),0)+IF(LEN(AC247)&gt;0,IF(MID(AC247,1,1)&lt;&gt;"-",IF(MOD(ABS(AC247),100)&gt;9,MOD(ABS(AC247),100)+2,11),MOD(ABS(AC247),100)),0)+IF(LEN(AD247)&gt;0,IF(MID(AD247,1,1)&lt;&gt;"-",IF(MOD(ABS(AD247),100)&gt;9,MOD(ABS(AD247),100)+2,11),MOD(ABS(AD247),100)),0))</f>
        <v>0</v>
      </c>
      <c r="AQ247" s="106" t="str">
        <f t="shared" si="118"/>
        <v>0</v>
      </c>
      <c r="AR247">
        <f t="shared" si="117"/>
        <v>0</v>
      </c>
    </row>
    <row r="248" spans="1:46" x14ac:dyDescent="0.2">
      <c r="A248" s="218"/>
      <c r="B248" s="212">
        <v>3</v>
      </c>
      <c r="C248" s="38" t="str">
        <f>IF(A248&gt;0,IF(VLOOKUP(A248,seznam!$A$2:$C$398,3)&gt;0,VLOOKUP(A248,seznam!$A$2:$C$398,3),"------"),"------")</f>
        <v>------</v>
      </c>
      <c r="D248" s="182" t="str">
        <f>L244</f>
        <v>0</v>
      </c>
      <c r="E248" s="182" t="str">
        <f>K244</f>
        <v>:</v>
      </c>
      <c r="F248" s="186" t="str">
        <f>J244</f>
        <v>0</v>
      </c>
      <c r="G248" s="192" t="str">
        <f>L246</f>
        <v>0</v>
      </c>
      <c r="H248" s="182" t="str">
        <f>K246</f>
        <v>:</v>
      </c>
      <c r="I248" s="186" t="str">
        <f>J246</f>
        <v>0</v>
      </c>
      <c r="J248" s="174"/>
      <c r="K248" s="175"/>
      <c r="L248" s="199"/>
      <c r="M248" s="192" t="str">
        <f>AG246</f>
        <v>0</v>
      </c>
      <c r="N248" s="182" t="str">
        <f>AF246</f>
        <v>:</v>
      </c>
      <c r="O248" s="214" t="str">
        <f>AE246</f>
        <v>0</v>
      </c>
      <c r="P248" s="180">
        <f>D248+G248+M248</f>
        <v>0</v>
      </c>
      <c r="Q248" s="182" t="s">
        <v>5</v>
      </c>
      <c r="R248" s="186">
        <f>F248+I248+O248</f>
        <v>0</v>
      </c>
      <c r="S248" s="188">
        <f>IF(D248&gt;F248,2,IF(AND(D248&lt;F248,E248=":"),1,0))+IF(G248&gt;I248,2,IF(AND(G248&lt;I248,H248=":"),1,0))+IF(M248&gt;O248,2,IF(AND(M248&lt;O248,N248=":"),1,0))</f>
        <v>0</v>
      </c>
      <c r="T248" s="190"/>
      <c r="U248" s="172"/>
      <c r="V248" s="7">
        <v>5</v>
      </c>
      <c r="W248" s="11" t="str">
        <f>C247</f>
        <v>------</v>
      </c>
      <c r="X248" s="17" t="s">
        <v>8</v>
      </c>
      <c r="Y248" s="14" t="str">
        <f>C251</f>
        <v>------</v>
      </c>
      <c r="Z248" s="42"/>
      <c r="AA248" s="39"/>
      <c r="AB248" s="39"/>
      <c r="AC248" s="39"/>
      <c r="AD248" s="46"/>
      <c r="AE248" s="25" t="str">
        <f t="shared" si="115"/>
        <v>0</v>
      </c>
      <c r="AF248" s="26" t="s">
        <v>5</v>
      </c>
      <c r="AG248" s="27" t="str">
        <f t="shared" si="116"/>
        <v>0</v>
      </c>
      <c r="AJ248" s="102">
        <f>IF(ISBLANK(U246), A246,0)</f>
        <v>0</v>
      </c>
      <c r="AK248" s="102">
        <f>IF(ISBLANK(U250), A250,0)</f>
        <v>0</v>
      </c>
      <c r="AP248" s="106" t="str">
        <f t="shared" si="119"/>
        <v>0</v>
      </c>
      <c r="AQ248" s="106" t="str">
        <f t="shared" si="118"/>
        <v>0</v>
      </c>
      <c r="AR248">
        <f t="shared" si="117"/>
        <v>0</v>
      </c>
      <c r="AS248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48" t="str">
        <f>IF($A248&gt;0,IF(VLOOKUP($A248,seznam!$A$2:$C$398,2)&gt;0,VLOOKUP($A248,seznam!$A$2:$C$398,2),"------"),"------")</f>
        <v>------</v>
      </c>
    </row>
    <row r="249" spans="1:46" ht="13.5" thickBot="1" x14ac:dyDescent="0.25">
      <c r="A249" s="218"/>
      <c r="B249" s="213"/>
      <c r="C249" s="35" t="str">
        <f>IF(A248&gt;0,IF(VLOOKUP(A248,seznam!$A$2:$C$398,2)&gt;0,VLOOKUP(A248,seznam!$A$2:$C$398,2),"------"),"------")</f>
        <v>------</v>
      </c>
      <c r="D249" s="204"/>
      <c r="E249" s="204"/>
      <c r="F249" s="205"/>
      <c r="G249" s="203"/>
      <c r="H249" s="204"/>
      <c r="I249" s="205"/>
      <c r="J249" s="200"/>
      <c r="K249" s="201"/>
      <c r="L249" s="202"/>
      <c r="M249" s="203"/>
      <c r="N249" s="204"/>
      <c r="O249" s="210"/>
      <c r="P249" s="207"/>
      <c r="Q249" s="204"/>
      <c r="R249" s="205"/>
      <c r="S249" s="197"/>
      <c r="T249" s="198"/>
      <c r="U249" s="172"/>
      <c r="V249" s="8">
        <v>6</v>
      </c>
      <c r="W249" s="12" t="str">
        <f>C249</f>
        <v>------</v>
      </c>
      <c r="X249" s="19" t="s">
        <v>8</v>
      </c>
      <c r="Y249" s="15" t="str">
        <f>C245</f>
        <v>------</v>
      </c>
      <c r="Z249" s="43"/>
      <c r="AA249" s="44"/>
      <c r="AB249" s="44"/>
      <c r="AC249" s="44"/>
      <c r="AD249" s="47"/>
      <c r="AE249" s="28" t="str">
        <f t="shared" si="115"/>
        <v>0</v>
      </c>
      <c r="AF249" s="29" t="s">
        <v>5</v>
      </c>
      <c r="AG249" s="30" t="str">
        <f t="shared" si="116"/>
        <v>0</v>
      </c>
      <c r="AJ249" s="102">
        <f>IF(ISBLANK(U248), A248,0)</f>
        <v>0</v>
      </c>
      <c r="AK249" s="102">
        <f>IF(ISBLANK(U244), A244,0)</f>
        <v>0</v>
      </c>
      <c r="AP249" s="106" t="str">
        <f t="shared" si="119"/>
        <v>0</v>
      </c>
      <c r="AQ249" s="106" t="str">
        <f>IF(OR(VALUE($AJ249)=0,VALUE($AK249)=0), "0",IF(LEN(Z249)&gt;0,IF(MID(Z249,1,1)&lt;&gt;"-",MOD(Z249,100),IF(MOD(ABS(Z249),100)&gt;9,MOD(ABS(Z249),100)+2,11)),0)+IF(LEN(AA249)&gt;0,IF(MID(AA249,1,1)&lt;&gt;"-",MOD(AA249,100),IF(MOD(ABS(AA249),100)&gt;9,MOD(ABS(AA249),100)+2,11)),0)+IF(LEN(AB249)&gt;0,IF(MID(AB249,1,1)&lt;&gt;"-",MOD(AB249,100),IF(MOD(ABS(AB249),100)&gt;9,MOD(ABS(AB249),100)+2,11)),0)+IF(LEN(AC249)&gt;0,IF(MID(AC249,1,1)&lt;&gt;"-",MOD(AC249,100),IF(MOD(ABS(AC249),100)&gt;9,MOD(ABS(AC249),100)+2,11)),0)+IF(LEN(AD249)&gt;0,IF(MID(AD249,1,1)&lt;&gt;"-",MOD(AD249,100),IF(MOD(ABS(AD249),100)&gt;9,MOD(ABS(AD249),100)+2,11)),0))</f>
        <v>0</v>
      </c>
      <c r="AR249">
        <f t="shared" si="117"/>
        <v>0</v>
      </c>
    </row>
    <row r="250" spans="1:46" x14ac:dyDescent="0.2">
      <c r="A250" s="218"/>
      <c r="B250" s="212">
        <v>4</v>
      </c>
      <c r="C250" s="38" t="str">
        <f>IF(A250&gt;0,IF(VLOOKUP(A250,seznam!$A$2:$C$398,3)&gt;0,VLOOKUP(A250,seznam!$A$2:$C$398,3),"------"),"------")</f>
        <v>------</v>
      </c>
      <c r="D250" s="182" t="str">
        <f>O244</f>
        <v>0</v>
      </c>
      <c r="E250" s="182" t="str">
        <f>N244</f>
        <v>:</v>
      </c>
      <c r="F250" s="186" t="str">
        <f>M244</f>
        <v>0</v>
      </c>
      <c r="G250" s="192" t="str">
        <f>O246</f>
        <v>0</v>
      </c>
      <c r="H250" s="182" t="str">
        <f>N246</f>
        <v>:</v>
      </c>
      <c r="I250" s="186" t="str">
        <f>M246</f>
        <v>0</v>
      </c>
      <c r="J250" s="192" t="str">
        <f>O248</f>
        <v>0</v>
      </c>
      <c r="K250" s="182" t="str">
        <f>N248</f>
        <v>:</v>
      </c>
      <c r="L250" s="186" t="str">
        <f>M248</f>
        <v>0</v>
      </c>
      <c r="M250" s="174"/>
      <c r="N250" s="175"/>
      <c r="O250" s="176"/>
      <c r="P250" s="180">
        <f>D250+G250+J250</f>
        <v>0</v>
      </c>
      <c r="Q250" s="182" t="s">
        <v>5</v>
      </c>
      <c r="R250" s="186">
        <f>F250+I250+L250</f>
        <v>0</v>
      </c>
      <c r="S250" s="188">
        <f>IF(D250&gt;F250,2,IF(AND(D250&lt;F250,E250=":"),1,0))+IF(G250&gt;I250,2,IF(AND(G250&lt;I250,H250=":"),1,0))+IF(J250&gt;L250,2,IF(AND(J250&lt;L250,K250=":"),1,0))</f>
        <v>0</v>
      </c>
      <c r="T250" s="190"/>
      <c r="U250" s="173"/>
      <c r="AS250">
        <f ca="1">IF($AJ244=INDIRECT(ADDRESS(ROW(),1)),$AR244,0)+IF($AJ245=INDIRECT(ADDRESS(ROW(),1)),$AR245,0)+IF($AJ246=INDIRECT(ADDRESS(ROW(),1)),$AR246,0)+IF($AJ247=INDIRECT(ADDRESS(ROW(),1)),$AR247,0)+IF($AJ248=INDIRECT(ADDRESS(ROW(),1)),$AR248,0)+IF($AJ249=INDIRECT(ADDRESS(ROW(),1)),$AR249,0)+IF($AK244=INDIRECT(ADDRESS(ROW(),1)),-$AR244,0)+IF($AK245=INDIRECT(ADDRESS(ROW(),1)),-$AR245,0)+IF($AK246=INDIRECT(ADDRESS(ROW(),1)),-$AR246,0)+IF($AK247=INDIRECT(ADDRESS(ROW(),1)),-$AR247,0)+IF($AK248=INDIRECT(ADDRESS(ROW(),1)),-$AR248,0)+IF($AK249=INDIRECT(ADDRESS(ROW(),1)),-$AR249,0)</f>
        <v>0</v>
      </c>
      <c r="AT250" t="str">
        <f>IF($A250&gt;0,IF(VLOOKUP($A250,seznam!$A$2:$C$398,2)&gt;0,VLOOKUP($A250,seznam!$A$2:$C$398,2),"------"),"------")</f>
        <v>------</v>
      </c>
    </row>
    <row r="251" spans="1:46" ht="13.5" thickBot="1" x14ac:dyDescent="0.25">
      <c r="A251" s="219"/>
      <c r="B251" s="220"/>
      <c r="C251" s="36" t="str">
        <f>IF(A250&gt;0,IF(VLOOKUP(A250,seznam!$A$2:$C$398,2)&gt;0,VLOOKUP(A250,seznam!$A$2:$C$398,2),"------"),"------")</f>
        <v>------</v>
      </c>
      <c r="D251" s="183"/>
      <c r="E251" s="183"/>
      <c r="F251" s="187"/>
      <c r="G251" s="193"/>
      <c r="H251" s="183"/>
      <c r="I251" s="187"/>
      <c r="J251" s="193"/>
      <c r="K251" s="183"/>
      <c r="L251" s="187"/>
      <c r="M251" s="177"/>
      <c r="N251" s="178"/>
      <c r="O251" s="179"/>
      <c r="P251" s="181"/>
      <c r="Q251" s="183"/>
      <c r="R251" s="187"/>
      <c r="S251" s="189"/>
      <c r="T251" s="191"/>
      <c r="U251" s="173"/>
    </row>
    <row r="253" spans="1:46" ht="39.950000000000003" customHeight="1" x14ac:dyDescent="0.2">
      <c r="B253" s="184" t="str">
        <f>B127</f>
        <v>OP Blansko - 1.stupeň turnaj B</v>
      </c>
      <c r="C253" s="185"/>
      <c r="D253" s="185"/>
      <c r="E253" s="185"/>
      <c r="F253" s="185"/>
      <c r="G253" s="185"/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85"/>
      <c r="AE253" s="185"/>
      <c r="AF253" s="185"/>
      <c r="AG253" s="185"/>
    </row>
    <row r="254" spans="1:46" ht="13.5" thickBot="1" x14ac:dyDescent="0.25"/>
    <row r="255" spans="1:46" ht="13.5" thickBot="1" x14ac:dyDescent="0.25">
      <c r="A255" s="86"/>
      <c r="B255" s="163" t="s">
        <v>36</v>
      </c>
      <c r="C255" s="164"/>
      <c r="D255" s="165">
        <v>1</v>
      </c>
      <c r="E255" s="166"/>
      <c r="F255" s="167"/>
      <c r="G255" s="168">
        <v>2</v>
      </c>
      <c r="H255" s="166"/>
      <c r="I255" s="167"/>
      <c r="J255" s="168">
        <v>3</v>
      </c>
      <c r="K255" s="166"/>
      <c r="L255" s="167"/>
      <c r="M255" s="168">
        <v>4</v>
      </c>
      <c r="N255" s="166"/>
      <c r="O255" s="169"/>
      <c r="P255" s="165" t="s">
        <v>2</v>
      </c>
      <c r="Q255" s="170"/>
      <c r="R255" s="171"/>
      <c r="S255" s="5" t="s">
        <v>3</v>
      </c>
      <c r="T255" s="4" t="s">
        <v>4</v>
      </c>
    </row>
    <row r="256" spans="1:46" x14ac:dyDescent="0.2">
      <c r="A256" s="224"/>
      <c r="B256" s="225">
        <v>1</v>
      </c>
      <c r="C256" s="37" t="str">
        <f>IF(A256&gt;0,IF(VLOOKUP(A256,seznam!$A$2:$C$398,3)&gt;0,VLOOKUP(A256,seznam!$A$2:$C$398,3),"------"),"------")</f>
        <v>------</v>
      </c>
      <c r="D256" s="226"/>
      <c r="E256" s="227"/>
      <c r="F256" s="228"/>
      <c r="G256" s="221" t="str">
        <f>AE259</f>
        <v>0</v>
      </c>
      <c r="H256" s="222" t="str">
        <f>AF259</f>
        <v>:</v>
      </c>
      <c r="I256" s="223" t="str">
        <f>AG259</f>
        <v>0</v>
      </c>
      <c r="J256" s="221" t="str">
        <f>AG261</f>
        <v>0</v>
      </c>
      <c r="K256" s="222" t="str">
        <f>AF261</f>
        <v>:</v>
      </c>
      <c r="L256" s="223" t="str">
        <f>AE261</f>
        <v>0</v>
      </c>
      <c r="M256" s="221" t="str">
        <f>AE256</f>
        <v>0</v>
      </c>
      <c r="N256" s="222" t="str">
        <f>AF256</f>
        <v>:</v>
      </c>
      <c r="O256" s="209" t="str">
        <f>AG256</f>
        <v>0</v>
      </c>
      <c r="P256" s="206">
        <f>G256+J256+M256</f>
        <v>0</v>
      </c>
      <c r="Q256" s="222" t="s">
        <v>5</v>
      </c>
      <c r="R256" s="223">
        <f>I256+L256+O256</f>
        <v>0</v>
      </c>
      <c r="S256" s="208">
        <f>IF(G256&gt;I256,2,IF(AND(G256&lt;I256,H256=":"),1,0))+IF(J256&gt;L256,2,IF(AND(J256&lt;L256,K256=":"),1,0))+IF(M256&gt;O256,2,IF(AND(M256&lt;O256,N256=":"),1,0))</f>
        <v>0</v>
      </c>
      <c r="T256" s="211"/>
      <c r="U256" s="172"/>
      <c r="V256" s="6">
        <v>1</v>
      </c>
      <c r="W256" s="10" t="str">
        <f>C257</f>
        <v>------</v>
      </c>
      <c r="X256" s="16" t="s">
        <v>8</v>
      </c>
      <c r="Y256" s="13" t="str">
        <f>C263</f>
        <v>------</v>
      </c>
      <c r="Z256" s="40"/>
      <c r="AA256" s="41"/>
      <c r="AB256" s="41"/>
      <c r="AC256" s="41"/>
      <c r="AD256" s="45"/>
      <c r="AE256" s="22" t="str">
        <f t="shared" ref="AE256:AE261" si="120">IF(OR(VALUE($AJ256)=0,VALUE($AK256)=0), "0",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)</f>
        <v>0</v>
      </c>
      <c r="AF256" s="23" t="s">
        <v>5</v>
      </c>
      <c r="AG256" s="24" t="str">
        <f t="shared" ref="AG256:AG261" si="121">IF(OR(VALUE($AJ256)=0,VALUE($AK256)=0), "0",IF(AND(LEN(Z256)&gt;0,MID(Z256,1,1)="-"),"1","0")+IF(AND(LEN(AA256)&gt;0,MID(AA256,1,1)="-"),"1","0")+IF(AND(LEN(AB256)&gt;0,MID(AB256,1,1)="-"),"1","0")+IF(AND(LEN(AC256)&gt;0,MID(AC256,1,1)="-"),"1","0")+IF(AND(LEN(AD256)&gt;0,MID(AD256,1,1)="-"),"1","0"))</f>
        <v>0</v>
      </c>
      <c r="AJ256" s="102">
        <f>IF(ISBLANK(U256), A256,0)</f>
        <v>0</v>
      </c>
      <c r="AK256" s="102">
        <f>IF(ISBLANK(U262), A262,0)</f>
        <v>0</v>
      </c>
      <c r="AP256" s="106" t="str">
        <f t="shared" ref="AP256:AP261" si="122">IF(OR(VALUE($AJ256)=0,VALUE($AK256)=0), "0",IF(LEN(Z256)&gt;0,IF(MID(Z256,1,1)&lt;&gt;"-",IF(ABS(Z256)&gt;9,ABS(Z256)+2,11),ABS(Z256)),0)+IF(LEN(AA256)&gt;0,IF(MID(AA256,1,1)&lt;&gt;"-",IF(ABS(AA256)&gt;9,ABS(AA256)+2,11),ABS(AA256)),0)+IF(LEN(AB256)&gt;0,IF(MID(AB256,1,1)&lt;&gt;"-",IF(ABS(AB256)&gt;9,ABS(AB256)+2,11),ABS(AB256)),0)+IF(LEN(AC256)&gt;0,IF(MID(AC256,1,1)&lt;&gt;"-",IF(ABS(AC256)&gt;9,ABS(AC256)+2,11),ABS(AC256)),0)+IF(LEN(AD256)&gt;0,IF(MID(AD256,1,1)&lt;&gt;"-",IF(ABS(AD256)&gt;9,ABS(AD256)+2,11),ABS(AD256)),0))</f>
        <v>0</v>
      </c>
      <c r="AQ256" s="106" t="str">
        <f t="shared" ref="AQ256:AQ261" si="123">IF(OR(VALUE($AJ256)=0,VALUE($AK256)=0), "0",IF(LEN(Z256)&gt;0,IF(MID(Z256,1,1)&lt;&gt;"-",Z256,IF(ABS(Z256)&gt;9,ABS(Z256)+2,11)),0)+IF(LEN(AA256)&gt;0,IF(MID(AA256,1,1)&lt;&gt;"-",AA256,IF(ABS(AA256)&gt;9,ABS(AA256)+2,11)),0)+IF(LEN(AB256)&gt;0,IF(MID(AB256,1,1)&lt;&gt;"-",AB256,IF(ABS(AB256)&gt;9,ABS(AB256)+2,11)),0)+IF(LEN(AC256)&gt;0,IF(MID(AC256,1,1)&lt;&gt;"-",AC256,IF(ABS(AC256)&gt;9,ABS(AC256)+2,11)),0)+IF(LEN(AD256)&gt;0,IF(MID(AD256,1,1)&lt;&gt;"-",AD256,IF(ABS(AD256)&gt;9,ABS(AD256)+2,11)),0))</f>
        <v>0</v>
      </c>
      <c r="AR256">
        <f>AP256-AQ256</f>
        <v>0</v>
      </c>
      <c r="AS256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6" t="str">
        <f>IF($A256&gt;0,IF(VLOOKUP($A256,seznam!$A$2:$C$398,2)&gt;0,VLOOKUP($A256,seznam!$A$2:$C$398,2),"------"),"------")</f>
        <v>------</v>
      </c>
    </row>
    <row r="257" spans="1:46" x14ac:dyDescent="0.2">
      <c r="A257" s="218"/>
      <c r="B257" s="213"/>
      <c r="C257" s="85" t="str">
        <f>IF(A256&gt;0,IF(VLOOKUP(A256,seznam!$A$2:$C$398,2)&gt;0,VLOOKUP(A256,seznam!$A$2:$C$398,2),"------"),"------")</f>
        <v>------</v>
      </c>
      <c r="D257" s="201"/>
      <c r="E257" s="201"/>
      <c r="F257" s="202"/>
      <c r="G257" s="203"/>
      <c r="H257" s="204"/>
      <c r="I257" s="205"/>
      <c r="J257" s="203"/>
      <c r="K257" s="204"/>
      <c r="L257" s="205"/>
      <c r="M257" s="203"/>
      <c r="N257" s="204"/>
      <c r="O257" s="210"/>
      <c r="P257" s="207"/>
      <c r="Q257" s="204"/>
      <c r="R257" s="205"/>
      <c r="S257" s="197"/>
      <c r="T257" s="198"/>
      <c r="U257" s="172"/>
      <c r="V257" s="7">
        <v>2</v>
      </c>
      <c r="W257" s="11" t="str">
        <f>C259</f>
        <v>------</v>
      </c>
      <c r="X257" s="17" t="s">
        <v>8</v>
      </c>
      <c r="Y257" s="14" t="str">
        <f>C261</f>
        <v>------</v>
      </c>
      <c r="Z257" s="42"/>
      <c r="AA257" s="39"/>
      <c r="AB257" s="39"/>
      <c r="AC257" s="39"/>
      <c r="AD257" s="46"/>
      <c r="AE257" s="25" t="str">
        <f t="shared" si="120"/>
        <v>0</v>
      </c>
      <c r="AF257" s="26" t="s">
        <v>5</v>
      </c>
      <c r="AG257" s="27" t="str">
        <f t="shared" si="121"/>
        <v>0</v>
      </c>
      <c r="AJ257" s="102">
        <f>IF(ISBLANK(U258), A258,0)</f>
        <v>0</v>
      </c>
      <c r="AK257" s="102">
        <f>IF(ISBLANK(U260), A260,0)</f>
        <v>0</v>
      </c>
      <c r="AP257" s="106" t="str">
        <f t="shared" si="122"/>
        <v>0</v>
      </c>
      <c r="AQ257" s="106" t="str">
        <f t="shared" si="123"/>
        <v>0</v>
      </c>
      <c r="AR257">
        <f t="shared" ref="AR257:AR261" si="124">AP257-AQ257</f>
        <v>0</v>
      </c>
    </row>
    <row r="258" spans="1:46" x14ac:dyDescent="0.2">
      <c r="A258" s="218"/>
      <c r="B258" s="212">
        <v>2</v>
      </c>
      <c r="C258" s="38" t="str">
        <f>IF(A258&gt;0,IF(VLOOKUP(A258,seznam!$A$2:$C$398,3)&gt;0,VLOOKUP(A258,seznam!$A$2:$C$398,3),"------"),"------")</f>
        <v>------</v>
      </c>
      <c r="D258" s="182" t="str">
        <f>I256</f>
        <v>0</v>
      </c>
      <c r="E258" s="182" t="str">
        <f>H256</f>
        <v>:</v>
      </c>
      <c r="F258" s="186" t="str">
        <f>G256</f>
        <v>0</v>
      </c>
      <c r="G258" s="174"/>
      <c r="H258" s="175"/>
      <c r="I258" s="199"/>
      <c r="J258" s="192" t="str">
        <f>AE257</f>
        <v>0</v>
      </c>
      <c r="K258" s="182" t="str">
        <f>AF257</f>
        <v>:</v>
      </c>
      <c r="L258" s="186" t="str">
        <f>AG257</f>
        <v>0</v>
      </c>
      <c r="M258" s="192" t="str">
        <f>AE260</f>
        <v>0</v>
      </c>
      <c r="N258" s="182" t="str">
        <f>AF260</f>
        <v>:</v>
      </c>
      <c r="O258" s="214" t="str">
        <f>AG260</f>
        <v>0</v>
      </c>
      <c r="P258" s="180">
        <f>D258+J258+M258</f>
        <v>0</v>
      </c>
      <c r="Q258" s="182" t="s">
        <v>5</v>
      </c>
      <c r="R258" s="186">
        <f>F258+L258+O258</f>
        <v>0</v>
      </c>
      <c r="S258" s="188">
        <f>IF(D258&gt;F258,2,IF(AND(D258&lt;F258,E258=":"),1,0))+IF(J258&gt;L258,2,IF(AND(J258&lt;L258,K258=":"),1,0))+IF(M258&gt;O258,2,IF(AND(M258&lt;O258,N258=":"),1,0))</f>
        <v>0</v>
      </c>
      <c r="T258" s="190"/>
      <c r="U258" s="172"/>
      <c r="V258" s="7">
        <v>3</v>
      </c>
      <c r="W258" s="11" t="str">
        <f>C263</f>
        <v>------</v>
      </c>
      <c r="X258" s="18" t="s">
        <v>8</v>
      </c>
      <c r="Y258" s="14" t="str">
        <f>C261</f>
        <v>------</v>
      </c>
      <c r="Z258" s="42"/>
      <c r="AA258" s="39"/>
      <c r="AB258" s="39"/>
      <c r="AC258" s="39"/>
      <c r="AD258" s="46"/>
      <c r="AE258" s="25" t="str">
        <f t="shared" si="120"/>
        <v>0</v>
      </c>
      <c r="AF258" s="26" t="s">
        <v>5</v>
      </c>
      <c r="AG258" s="27" t="str">
        <f t="shared" si="121"/>
        <v>0</v>
      </c>
      <c r="AJ258" s="102">
        <f>IF(ISBLANK(U262), A262,0)</f>
        <v>0</v>
      </c>
      <c r="AK258" s="102">
        <f>IF(ISBLANK(U260), A260,0)</f>
        <v>0</v>
      </c>
      <c r="AP258" s="106" t="str">
        <f t="shared" si="122"/>
        <v>0</v>
      </c>
      <c r="AQ258" s="106" t="str">
        <f t="shared" si="123"/>
        <v>0</v>
      </c>
      <c r="AR258">
        <f t="shared" si="124"/>
        <v>0</v>
      </c>
      <c r="AS258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58" t="str">
        <f>IF($A258&gt;0,IF(VLOOKUP($A258,seznam!$A$2:$C$398,2)&gt;0,VLOOKUP($A258,seznam!$A$2:$C$398,2),"------"),"------")</f>
        <v>------</v>
      </c>
    </row>
    <row r="259" spans="1:46" x14ac:dyDescent="0.2">
      <c r="A259" s="218"/>
      <c r="B259" s="213"/>
      <c r="C259" s="35" t="str">
        <f>IF(A258&gt;0,IF(VLOOKUP(A258,seznam!$A$2:$C$398,2)&gt;0,VLOOKUP(A258,seznam!$A$2:$C$398,2),"------"),"------")</f>
        <v>------</v>
      </c>
      <c r="D259" s="204"/>
      <c r="E259" s="204"/>
      <c r="F259" s="205"/>
      <c r="G259" s="200"/>
      <c r="H259" s="201"/>
      <c r="I259" s="202"/>
      <c r="J259" s="203"/>
      <c r="K259" s="204"/>
      <c r="L259" s="205"/>
      <c r="M259" s="203"/>
      <c r="N259" s="204"/>
      <c r="O259" s="210"/>
      <c r="P259" s="194"/>
      <c r="Q259" s="195"/>
      <c r="R259" s="196"/>
      <c r="S259" s="197"/>
      <c r="T259" s="198"/>
      <c r="U259" s="172"/>
      <c r="V259" s="7">
        <v>4</v>
      </c>
      <c r="W259" s="11" t="str">
        <f>C257</f>
        <v>------</v>
      </c>
      <c r="X259" s="17" t="s">
        <v>8</v>
      </c>
      <c r="Y259" s="14" t="str">
        <f>C259</f>
        <v>------</v>
      </c>
      <c r="Z259" s="42"/>
      <c r="AA259" s="39"/>
      <c r="AB259" s="39"/>
      <c r="AC259" s="39"/>
      <c r="AD259" s="46"/>
      <c r="AE259" s="25" t="str">
        <f t="shared" si="120"/>
        <v>0</v>
      </c>
      <c r="AF259" s="26" t="s">
        <v>5</v>
      </c>
      <c r="AG259" s="27" t="str">
        <f t="shared" si="121"/>
        <v>0</v>
      </c>
      <c r="AJ259" s="102">
        <f>IF(ISBLANK(U256), A256,0)</f>
        <v>0</v>
      </c>
      <c r="AK259" s="102">
        <f>IF(ISBLANK(U258), A258,0)</f>
        <v>0</v>
      </c>
      <c r="AP259" s="106" t="str">
        <f t="shared" si="122"/>
        <v>0</v>
      </c>
      <c r="AQ259" s="106" t="str">
        <f t="shared" si="123"/>
        <v>0</v>
      </c>
      <c r="AR259">
        <f t="shared" si="124"/>
        <v>0</v>
      </c>
    </row>
    <row r="260" spans="1:46" x14ac:dyDescent="0.2">
      <c r="A260" s="218"/>
      <c r="B260" s="212">
        <v>3</v>
      </c>
      <c r="C260" s="38" t="str">
        <f>IF(A260&gt;0,IF(VLOOKUP(A260,seznam!$A$2:$C$398,3)&gt;0,VLOOKUP(A260,seznam!$A$2:$C$398,3),"------"),"------")</f>
        <v>------</v>
      </c>
      <c r="D260" s="182" t="str">
        <f>L256</f>
        <v>0</v>
      </c>
      <c r="E260" s="182" t="str">
        <f>K256</f>
        <v>:</v>
      </c>
      <c r="F260" s="186" t="str">
        <f>J256</f>
        <v>0</v>
      </c>
      <c r="G260" s="192" t="str">
        <f>L258</f>
        <v>0</v>
      </c>
      <c r="H260" s="182" t="str">
        <f>K258</f>
        <v>:</v>
      </c>
      <c r="I260" s="186" t="str">
        <f>J258</f>
        <v>0</v>
      </c>
      <c r="J260" s="174"/>
      <c r="K260" s="175"/>
      <c r="L260" s="199"/>
      <c r="M260" s="192" t="str">
        <f>AG258</f>
        <v>0</v>
      </c>
      <c r="N260" s="182" t="str">
        <f>AF258</f>
        <v>:</v>
      </c>
      <c r="O260" s="214" t="str">
        <f>AE258</f>
        <v>0</v>
      </c>
      <c r="P260" s="180">
        <f>D260+G260+M260</f>
        <v>0</v>
      </c>
      <c r="Q260" s="182" t="s">
        <v>5</v>
      </c>
      <c r="R260" s="186">
        <f>F260+I260+O260</f>
        <v>0</v>
      </c>
      <c r="S260" s="188">
        <f>IF(D260&gt;F260,2,IF(AND(D260&lt;F260,E260=":"),1,0))+IF(G260&gt;I260,2,IF(AND(G260&lt;I260,H260=":"),1,0))+IF(M260&gt;O260,2,IF(AND(M260&lt;O260,N260=":"),1,0))</f>
        <v>0</v>
      </c>
      <c r="T260" s="190"/>
      <c r="U260" s="172"/>
      <c r="V260" s="7">
        <v>5</v>
      </c>
      <c r="W260" s="11" t="str">
        <f>C259</f>
        <v>------</v>
      </c>
      <c r="X260" s="17" t="s">
        <v>8</v>
      </c>
      <c r="Y260" s="14" t="str">
        <f>C263</f>
        <v>------</v>
      </c>
      <c r="Z260" s="42"/>
      <c r="AA260" s="39"/>
      <c r="AB260" s="39"/>
      <c r="AC260" s="39"/>
      <c r="AD260" s="46"/>
      <c r="AE260" s="25" t="str">
        <f t="shared" si="120"/>
        <v>0</v>
      </c>
      <c r="AF260" s="26" t="s">
        <v>5</v>
      </c>
      <c r="AG260" s="27" t="str">
        <f t="shared" si="121"/>
        <v>0</v>
      </c>
      <c r="AJ260" s="102">
        <f>IF(ISBLANK(U258), A258,0)</f>
        <v>0</v>
      </c>
      <c r="AK260" s="102">
        <f>IF(ISBLANK(U262), A262,0)</f>
        <v>0</v>
      </c>
      <c r="AP260" s="106" t="str">
        <f t="shared" si="122"/>
        <v>0</v>
      </c>
      <c r="AQ260" s="106" t="str">
        <f t="shared" si="123"/>
        <v>0</v>
      </c>
      <c r="AR260">
        <f t="shared" si="124"/>
        <v>0</v>
      </c>
      <c r="AS260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0" t="str">
        <f>IF($A260&gt;0,IF(VLOOKUP($A260,seznam!$A$2:$C$398,2)&gt;0,VLOOKUP($A260,seznam!$A$2:$C$398,2),"------"),"------")</f>
        <v>------</v>
      </c>
    </row>
    <row r="261" spans="1:46" ht="13.5" thickBot="1" x14ac:dyDescent="0.25">
      <c r="A261" s="218"/>
      <c r="B261" s="213"/>
      <c r="C261" s="35" t="str">
        <f>IF(A260&gt;0,IF(VLOOKUP(A260,seznam!$A$2:$C$398,2)&gt;0,VLOOKUP(A260,seznam!$A$2:$C$398,2),"------"),"------")</f>
        <v>------</v>
      </c>
      <c r="D261" s="204"/>
      <c r="E261" s="204"/>
      <c r="F261" s="205"/>
      <c r="G261" s="203"/>
      <c r="H261" s="204"/>
      <c r="I261" s="205"/>
      <c r="J261" s="200"/>
      <c r="K261" s="201"/>
      <c r="L261" s="202"/>
      <c r="M261" s="203"/>
      <c r="N261" s="204"/>
      <c r="O261" s="210"/>
      <c r="P261" s="207"/>
      <c r="Q261" s="204"/>
      <c r="R261" s="205"/>
      <c r="S261" s="197"/>
      <c r="T261" s="198"/>
      <c r="U261" s="172"/>
      <c r="V261" s="8">
        <v>6</v>
      </c>
      <c r="W261" s="12" t="str">
        <f>C261</f>
        <v>------</v>
      </c>
      <c r="X261" s="19" t="s">
        <v>8</v>
      </c>
      <c r="Y261" s="15" t="str">
        <f>C257</f>
        <v>------</v>
      </c>
      <c r="Z261" s="43"/>
      <c r="AA261" s="44"/>
      <c r="AB261" s="44"/>
      <c r="AC261" s="44"/>
      <c r="AD261" s="47"/>
      <c r="AE261" s="28" t="str">
        <f t="shared" si="120"/>
        <v>0</v>
      </c>
      <c r="AF261" s="29" t="s">
        <v>5</v>
      </c>
      <c r="AG261" s="30" t="str">
        <f t="shared" si="121"/>
        <v>0</v>
      </c>
      <c r="AJ261" s="102">
        <f>IF(ISBLANK(U260), A260,0)</f>
        <v>0</v>
      </c>
      <c r="AK261" s="102">
        <f>IF(ISBLANK(U256), A256,0)</f>
        <v>0</v>
      </c>
      <c r="AP261" s="106" t="str">
        <f t="shared" si="122"/>
        <v>0</v>
      </c>
      <c r="AQ261" s="106" t="str">
        <f t="shared" si="123"/>
        <v>0</v>
      </c>
      <c r="AR261">
        <f t="shared" si="124"/>
        <v>0</v>
      </c>
    </row>
    <row r="262" spans="1:46" x14ac:dyDescent="0.2">
      <c r="A262" s="218"/>
      <c r="B262" s="212">
        <v>4</v>
      </c>
      <c r="C262" s="38" t="str">
        <f>IF(A262&gt;0,IF(VLOOKUP(A262,seznam!$A$2:$C$398,3)&gt;0,VLOOKUP(A262,seznam!$A$2:$C$398,3),"------"),"------")</f>
        <v>------</v>
      </c>
      <c r="D262" s="182" t="str">
        <f>O256</f>
        <v>0</v>
      </c>
      <c r="E262" s="182" t="str">
        <f>N256</f>
        <v>:</v>
      </c>
      <c r="F262" s="186" t="str">
        <f>M256</f>
        <v>0</v>
      </c>
      <c r="G262" s="192" t="str">
        <f>O258</f>
        <v>0</v>
      </c>
      <c r="H262" s="182" t="str">
        <f>N258</f>
        <v>:</v>
      </c>
      <c r="I262" s="186" t="str">
        <f>M258</f>
        <v>0</v>
      </c>
      <c r="J262" s="192" t="str">
        <f>O260</f>
        <v>0</v>
      </c>
      <c r="K262" s="182" t="str">
        <f>N260</f>
        <v>:</v>
      </c>
      <c r="L262" s="186" t="str">
        <f>M260</f>
        <v>0</v>
      </c>
      <c r="M262" s="174"/>
      <c r="N262" s="175"/>
      <c r="O262" s="176"/>
      <c r="P262" s="180">
        <f>D262+G262+J262</f>
        <v>0</v>
      </c>
      <c r="Q262" s="182" t="s">
        <v>5</v>
      </c>
      <c r="R262" s="186">
        <f>F262+I262+L262</f>
        <v>0</v>
      </c>
      <c r="S262" s="188">
        <f>IF(D262&gt;F262,2,IF(AND(D262&lt;F262,E262=":"),1,0))+IF(G262&gt;I262,2,IF(AND(G262&lt;I262,H262=":"),1,0))+IF(J262&gt;L262,2,IF(AND(J262&lt;L262,K262=":"),1,0))</f>
        <v>0</v>
      </c>
      <c r="T262" s="190"/>
      <c r="U262" s="173"/>
      <c r="AS262">
        <f ca="1">IF($AJ256=INDIRECT(ADDRESS(ROW(),1)),$AR256,0)+IF($AJ257=INDIRECT(ADDRESS(ROW(),1)),$AR257,0)+IF($AJ258=INDIRECT(ADDRESS(ROW(),1)),$AR258,0)+IF($AJ259=INDIRECT(ADDRESS(ROW(),1)),$AR259,0)+IF($AJ260=INDIRECT(ADDRESS(ROW(),1)),$AR260,0)+IF($AJ261=INDIRECT(ADDRESS(ROW(),1)),$AR261,0)+IF($AK256=INDIRECT(ADDRESS(ROW(),1)),-$AR256,0)+IF($AK257=INDIRECT(ADDRESS(ROW(),1)),-$AR257,0)+IF($AK258=INDIRECT(ADDRESS(ROW(),1)),-$AR258,0)+IF($AK259=INDIRECT(ADDRESS(ROW(),1)),-$AR259,0)+IF($AK260=INDIRECT(ADDRESS(ROW(),1)),-$AR260,0)+IF($AK261=INDIRECT(ADDRESS(ROW(),1)),-$AR261,0)</f>
        <v>0</v>
      </c>
      <c r="AT262" t="str">
        <f>IF($A262&gt;0,IF(VLOOKUP($A262,seznam!$A$2:$C$398,2)&gt;0,VLOOKUP($A262,seznam!$A$2:$C$398,2),"------"),"------")</f>
        <v>------</v>
      </c>
    </row>
    <row r="263" spans="1:46" ht="13.5" thickBot="1" x14ac:dyDescent="0.25">
      <c r="A263" s="219"/>
      <c r="B263" s="220"/>
      <c r="C263" s="36" t="str">
        <f>IF(A262&gt;0,IF(VLOOKUP(A262,seznam!$A$2:$C$398,2)&gt;0,VLOOKUP(A262,seznam!$A$2:$C$398,2),"------"),"------")</f>
        <v>------</v>
      </c>
      <c r="D263" s="183"/>
      <c r="E263" s="183"/>
      <c r="F263" s="187"/>
      <c r="G263" s="193"/>
      <c r="H263" s="183"/>
      <c r="I263" s="187"/>
      <c r="J263" s="193"/>
      <c r="K263" s="183"/>
      <c r="L263" s="187"/>
      <c r="M263" s="177"/>
      <c r="N263" s="178"/>
      <c r="O263" s="179"/>
      <c r="P263" s="181"/>
      <c r="Q263" s="183"/>
      <c r="R263" s="187"/>
      <c r="S263" s="189"/>
      <c r="T263" s="191"/>
      <c r="U263" s="173"/>
    </row>
    <row r="264" spans="1:46" ht="13.5" thickBot="1" x14ac:dyDescent="0.25"/>
    <row r="265" spans="1:46" ht="13.5" thickBot="1" x14ac:dyDescent="0.25">
      <c r="A265" s="86"/>
      <c r="B265" s="163" t="s">
        <v>37</v>
      </c>
      <c r="C265" s="164"/>
      <c r="D265" s="165">
        <v>1</v>
      </c>
      <c r="E265" s="166"/>
      <c r="F265" s="167"/>
      <c r="G265" s="168">
        <v>2</v>
      </c>
      <c r="H265" s="166"/>
      <c r="I265" s="167"/>
      <c r="J265" s="168">
        <v>3</v>
      </c>
      <c r="K265" s="166"/>
      <c r="L265" s="167"/>
      <c r="M265" s="168">
        <v>4</v>
      </c>
      <c r="N265" s="166"/>
      <c r="O265" s="169"/>
      <c r="P265" s="165" t="s">
        <v>2</v>
      </c>
      <c r="Q265" s="170"/>
      <c r="R265" s="171"/>
      <c r="S265" s="5" t="s">
        <v>3</v>
      </c>
      <c r="T265" s="4" t="s">
        <v>4</v>
      </c>
    </row>
    <row r="266" spans="1:46" x14ac:dyDescent="0.2">
      <c r="A266" s="224"/>
      <c r="B266" s="225">
        <v>1</v>
      </c>
      <c r="C266" s="37" t="str">
        <f>IF(A266&gt;0,IF(VLOOKUP(A266,seznam!$A$2:$C$398,3)&gt;0,VLOOKUP(A266,seznam!$A$2:$C$398,3),"------"),"------")</f>
        <v>------</v>
      </c>
      <c r="D266" s="226"/>
      <c r="E266" s="227"/>
      <c r="F266" s="228"/>
      <c r="G266" s="221" t="str">
        <f>AE269</f>
        <v>0</v>
      </c>
      <c r="H266" s="222" t="str">
        <f>AF269</f>
        <v>:</v>
      </c>
      <c r="I266" s="223" t="str">
        <f>AG269</f>
        <v>0</v>
      </c>
      <c r="J266" s="221" t="str">
        <f>AG271</f>
        <v>0</v>
      </c>
      <c r="K266" s="222" t="str">
        <f>AF271</f>
        <v>:</v>
      </c>
      <c r="L266" s="223" t="str">
        <f>AE271</f>
        <v>0</v>
      </c>
      <c r="M266" s="221" t="str">
        <f>AE266</f>
        <v>0</v>
      </c>
      <c r="N266" s="222" t="str">
        <f>AF266</f>
        <v>:</v>
      </c>
      <c r="O266" s="209" t="str">
        <f>AG266</f>
        <v>0</v>
      </c>
      <c r="P266" s="206">
        <f>G266+J266+M266</f>
        <v>0</v>
      </c>
      <c r="Q266" s="222" t="s">
        <v>5</v>
      </c>
      <c r="R266" s="223">
        <f>I266+L266+O266</f>
        <v>0</v>
      </c>
      <c r="S266" s="208">
        <f>IF(G266&gt;I266,2,IF(AND(G266&lt;I266,H266=":"),1,0))+IF(J266&gt;L266,2,IF(AND(J266&lt;L266,K266=":"),1,0))+IF(M266&gt;O266,2,IF(AND(M266&lt;O266,N266=":"),1,0))</f>
        <v>0</v>
      </c>
      <c r="T266" s="211"/>
      <c r="U266" s="172"/>
      <c r="V266" s="6">
        <v>1</v>
      </c>
      <c r="W266" s="10" t="str">
        <f>C267</f>
        <v>------</v>
      </c>
      <c r="X266" s="16" t="s">
        <v>8</v>
      </c>
      <c r="Y266" s="13" t="str">
        <f>C273</f>
        <v>------</v>
      </c>
      <c r="Z266" s="40"/>
      <c r="AA266" s="41"/>
      <c r="AB266" s="41"/>
      <c r="AC266" s="41"/>
      <c r="AD266" s="45"/>
      <c r="AE266" s="22" t="str">
        <f t="shared" ref="AE266:AE271" si="125">IF(OR(VALUE($AJ266)=0,VALUE($AK266)=0), "0",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)</f>
        <v>0</v>
      </c>
      <c r="AF266" s="23" t="s">
        <v>5</v>
      </c>
      <c r="AG266" s="24" t="str">
        <f t="shared" ref="AG266:AG271" si="126">IF(OR(VALUE($AJ266)=0,VALUE($AK266)=0), "0",IF(AND(LEN(Z266)&gt;0,MID(Z266,1,1)="-"),"1","0")+IF(AND(LEN(AA266)&gt;0,MID(AA266,1,1)="-"),"1","0")+IF(AND(LEN(AB266)&gt;0,MID(AB266,1,1)="-"),"1","0")+IF(AND(LEN(AC266)&gt;0,MID(AC266,1,1)="-"),"1","0")+IF(AND(LEN(AD266)&gt;0,MID(AD266,1,1)="-"),"1","0"))</f>
        <v>0</v>
      </c>
      <c r="AJ266" s="102">
        <f>IF(ISBLANK(U266), A266,0)</f>
        <v>0</v>
      </c>
      <c r="AK266" s="102">
        <f>IF(ISBLANK(U272), A272,0)</f>
        <v>0</v>
      </c>
      <c r="AP266" s="106" t="str">
        <f t="shared" ref="AP266:AP271" si="127">IF(OR(VALUE($AJ266)=0,VALUE($AK266)=0), "0",IF(LEN(Z266)&gt;0,IF(MID(Z266,1,1)&lt;&gt;"-",IF(ABS(Z266)&gt;9,ABS(Z266)+2,11),ABS(Z266)),0)+IF(LEN(AA266)&gt;0,IF(MID(AA266,1,1)&lt;&gt;"-",IF(ABS(AA266)&gt;9,ABS(AA266)+2,11),ABS(AA266)),0)+IF(LEN(AB266)&gt;0,IF(MID(AB266,1,1)&lt;&gt;"-",IF(ABS(AB266)&gt;9,ABS(AB266)+2,11),ABS(AB266)),0)+IF(LEN(AC266)&gt;0,IF(MID(AC266,1,1)&lt;&gt;"-",IF(ABS(AC266)&gt;9,ABS(AC266)+2,11),ABS(AC266)),0)+IF(LEN(AD266)&gt;0,IF(MID(AD266,1,1)&lt;&gt;"-",IF(ABS(AD266)&gt;9,ABS(AD266)+2,11),ABS(AD266)),0))</f>
        <v>0</v>
      </c>
      <c r="AQ266" s="106" t="str">
        <f t="shared" ref="AQ266:AQ271" si="128">IF(OR(VALUE($AJ266)=0,VALUE($AK266)=0), "0",IF(LEN(Z266)&gt;0,IF(MID(Z266,1,1)&lt;&gt;"-",Z266,IF(ABS(Z266)&gt;9,ABS(Z266)+2,11)),0)+IF(LEN(AA266)&gt;0,IF(MID(AA266,1,1)&lt;&gt;"-",AA266,IF(ABS(AA266)&gt;9,ABS(AA266)+2,11)),0)+IF(LEN(AB266)&gt;0,IF(MID(AB266,1,1)&lt;&gt;"-",AB266,IF(ABS(AB266)&gt;9,ABS(AB266)+2,11)),0)+IF(LEN(AC266)&gt;0,IF(MID(AC266,1,1)&lt;&gt;"-",AC266,IF(ABS(AC266)&gt;9,ABS(AC266)+2,11)),0)+IF(LEN(AD266)&gt;0,IF(MID(AD266,1,1)&lt;&gt;"-",AD266,IF(ABS(AD266)&gt;9,ABS(AD266)+2,11)),0))</f>
        <v>0</v>
      </c>
      <c r="AR266">
        <f>AP266-AQ266</f>
        <v>0</v>
      </c>
      <c r="AS266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6" t="str">
        <f>IF($A266&gt;0,IF(VLOOKUP($A266,seznam!$A$2:$C$398,2)&gt;0,VLOOKUP($A266,seznam!$A$2:$C$398,2),"------"),"------")</f>
        <v>------</v>
      </c>
    </row>
    <row r="267" spans="1:46" x14ac:dyDescent="0.2">
      <c r="A267" s="218"/>
      <c r="B267" s="213"/>
      <c r="C267" s="85" t="str">
        <f>IF(A266&gt;0,IF(VLOOKUP(A266,seznam!$A$2:$C$398,2)&gt;0,VLOOKUP(A266,seznam!$A$2:$C$398,2),"------"),"------")</f>
        <v>------</v>
      </c>
      <c r="D267" s="201"/>
      <c r="E267" s="201"/>
      <c r="F267" s="202"/>
      <c r="G267" s="203"/>
      <c r="H267" s="204"/>
      <c r="I267" s="205"/>
      <c r="J267" s="203"/>
      <c r="K267" s="204"/>
      <c r="L267" s="205"/>
      <c r="M267" s="203"/>
      <c r="N267" s="204"/>
      <c r="O267" s="210"/>
      <c r="P267" s="207"/>
      <c r="Q267" s="204"/>
      <c r="R267" s="205"/>
      <c r="S267" s="197"/>
      <c r="T267" s="198"/>
      <c r="U267" s="172"/>
      <c r="V267" s="7">
        <v>2</v>
      </c>
      <c r="W267" s="11" t="str">
        <f>C269</f>
        <v>------</v>
      </c>
      <c r="X267" s="17" t="s">
        <v>8</v>
      </c>
      <c r="Y267" s="14" t="str">
        <f>C271</f>
        <v>------</v>
      </c>
      <c r="Z267" s="42"/>
      <c r="AA267" s="39"/>
      <c r="AB267" s="39"/>
      <c r="AC267" s="39"/>
      <c r="AD267" s="46"/>
      <c r="AE267" s="25" t="str">
        <f t="shared" si="125"/>
        <v>0</v>
      </c>
      <c r="AF267" s="26" t="s">
        <v>5</v>
      </c>
      <c r="AG267" s="27" t="str">
        <f t="shared" si="126"/>
        <v>0</v>
      </c>
      <c r="AJ267" s="102">
        <f>IF(ISBLANK(U268), A268,0)</f>
        <v>0</v>
      </c>
      <c r="AK267" s="102">
        <f>IF(ISBLANK(U270), A270,0)</f>
        <v>0</v>
      </c>
      <c r="AP267" s="106" t="str">
        <f t="shared" si="127"/>
        <v>0</v>
      </c>
      <c r="AQ267" s="106" t="str">
        <f t="shared" si="128"/>
        <v>0</v>
      </c>
      <c r="AR267">
        <f t="shared" ref="AR267:AR271" si="129">AP267-AQ267</f>
        <v>0</v>
      </c>
    </row>
    <row r="268" spans="1:46" x14ac:dyDescent="0.2">
      <c r="A268" s="218"/>
      <c r="B268" s="212">
        <v>2</v>
      </c>
      <c r="C268" s="38" t="str">
        <f>IF(A268&gt;0,IF(VLOOKUP(A268,seznam!$A$2:$C$398,3)&gt;0,VLOOKUP(A268,seznam!$A$2:$C$398,3),"------"),"------")</f>
        <v>------</v>
      </c>
      <c r="D268" s="182" t="str">
        <f>I266</f>
        <v>0</v>
      </c>
      <c r="E268" s="182" t="str">
        <f>H266</f>
        <v>:</v>
      </c>
      <c r="F268" s="186" t="str">
        <f>G266</f>
        <v>0</v>
      </c>
      <c r="G268" s="174"/>
      <c r="H268" s="175"/>
      <c r="I268" s="199"/>
      <c r="J268" s="192" t="str">
        <f>AE267</f>
        <v>0</v>
      </c>
      <c r="K268" s="182" t="str">
        <f>AF267</f>
        <v>:</v>
      </c>
      <c r="L268" s="186" t="str">
        <f>AG267</f>
        <v>0</v>
      </c>
      <c r="M268" s="192" t="str">
        <f>AE270</f>
        <v>0</v>
      </c>
      <c r="N268" s="182" t="str">
        <f>AF270</f>
        <v>:</v>
      </c>
      <c r="O268" s="214" t="str">
        <f>AG270</f>
        <v>0</v>
      </c>
      <c r="P268" s="180">
        <f>D268+J268+M268</f>
        <v>0</v>
      </c>
      <c r="Q268" s="182" t="s">
        <v>5</v>
      </c>
      <c r="R268" s="186">
        <f>F268+L268+O268</f>
        <v>0</v>
      </c>
      <c r="S268" s="188">
        <f>IF(D268&gt;F268,2,IF(AND(D268&lt;F268,E268=":"),1,0))+IF(J268&gt;L268,2,IF(AND(J268&lt;L268,K268=":"),1,0))+IF(M268&gt;O268,2,IF(AND(M268&lt;O268,N268=":"),1,0))</f>
        <v>0</v>
      </c>
      <c r="T268" s="190"/>
      <c r="U268" s="172"/>
      <c r="V268" s="7">
        <v>3</v>
      </c>
      <c r="W268" s="11" t="str">
        <f>C273</f>
        <v>------</v>
      </c>
      <c r="X268" s="18" t="s">
        <v>8</v>
      </c>
      <c r="Y268" s="14" t="str">
        <f>C271</f>
        <v>------</v>
      </c>
      <c r="Z268" s="42"/>
      <c r="AA268" s="39"/>
      <c r="AB268" s="39"/>
      <c r="AC268" s="39"/>
      <c r="AD268" s="46"/>
      <c r="AE268" s="25" t="str">
        <f t="shared" si="125"/>
        <v>0</v>
      </c>
      <c r="AF268" s="26" t="s">
        <v>5</v>
      </c>
      <c r="AG268" s="27" t="str">
        <f t="shared" si="126"/>
        <v>0</v>
      </c>
      <c r="AJ268" s="102">
        <f>IF(ISBLANK(U272), A272,0)</f>
        <v>0</v>
      </c>
      <c r="AK268" s="102">
        <f>IF(ISBLANK(U270), A270,0)</f>
        <v>0</v>
      </c>
      <c r="AP268" s="106" t="str">
        <f t="shared" si="127"/>
        <v>0</v>
      </c>
      <c r="AQ268" s="106" t="str">
        <f t="shared" si="128"/>
        <v>0</v>
      </c>
      <c r="AR268">
        <f t="shared" si="129"/>
        <v>0</v>
      </c>
      <c r="AS268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68" t="str">
        <f>IF($A268&gt;0,IF(VLOOKUP($A268,seznam!$A$2:$C$398,2)&gt;0,VLOOKUP($A268,seznam!$A$2:$C$398,2),"------"),"------")</f>
        <v>------</v>
      </c>
    </row>
    <row r="269" spans="1:46" x14ac:dyDescent="0.2">
      <c r="A269" s="218"/>
      <c r="B269" s="213"/>
      <c r="C269" s="35" t="str">
        <f>IF(A268&gt;0,IF(VLOOKUP(A268,seznam!$A$2:$C$398,2)&gt;0,VLOOKUP(A268,seznam!$A$2:$C$398,2),"------"),"------")</f>
        <v>------</v>
      </c>
      <c r="D269" s="204"/>
      <c r="E269" s="204"/>
      <c r="F269" s="205"/>
      <c r="G269" s="200"/>
      <c r="H269" s="201"/>
      <c r="I269" s="202"/>
      <c r="J269" s="203"/>
      <c r="K269" s="204"/>
      <c r="L269" s="205"/>
      <c r="M269" s="203"/>
      <c r="N269" s="204"/>
      <c r="O269" s="210"/>
      <c r="P269" s="194"/>
      <c r="Q269" s="195"/>
      <c r="R269" s="196"/>
      <c r="S269" s="197"/>
      <c r="T269" s="198"/>
      <c r="U269" s="172"/>
      <c r="V269" s="7">
        <v>4</v>
      </c>
      <c r="W269" s="11" t="str">
        <f>C267</f>
        <v>------</v>
      </c>
      <c r="X269" s="17" t="s">
        <v>8</v>
      </c>
      <c r="Y269" s="14" t="str">
        <f>C269</f>
        <v>------</v>
      </c>
      <c r="Z269" s="42"/>
      <c r="AA269" s="39"/>
      <c r="AB269" s="39"/>
      <c r="AC269" s="39"/>
      <c r="AD269" s="46"/>
      <c r="AE269" s="25" t="str">
        <f t="shared" si="125"/>
        <v>0</v>
      </c>
      <c r="AF269" s="26" t="s">
        <v>5</v>
      </c>
      <c r="AG269" s="27" t="str">
        <f t="shared" si="126"/>
        <v>0</v>
      </c>
      <c r="AJ269" s="102">
        <f>IF(ISBLANK(U266), A266,0)</f>
        <v>0</v>
      </c>
      <c r="AK269" s="102">
        <f>IF(ISBLANK(U268), A268,0)</f>
        <v>0</v>
      </c>
      <c r="AP269" s="106" t="str">
        <f t="shared" si="127"/>
        <v>0</v>
      </c>
      <c r="AQ269" s="106" t="str">
        <f t="shared" si="128"/>
        <v>0</v>
      </c>
      <c r="AR269">
        <f t="shared" si="129"/>
        <v>0</v>
      </c>
    </row>
    <row r="270" spans="1:46" x14ac:dyDescent="0.2">
      <c r="A270" s="218"/>
      <c r="B270" s="212">
        <v>3</v>
      </c>
      <c r="C270" s="38" t="str">
        <f>IF(A270&gt;0,IF(VLOOKUP(A270,seznam!$A$2:$C$398,3)&gt;0,VLOOKUP(A270,seznam!$A$2:$C$398,3),"------"),"------")</f>
        <v>------</v>
      </c>
      <c r="D270" s="182" t="str">
        <f>L266</f>
        <v>0</v>
      </c>
      <c r="E270" s="182" t="str">
        <f>K266</f>
        <v>:</v>
      </c>
      <c r="F270" s="186" t="str">
        <f>J266</f>
        <v>0</v>
      </c>
      <c r="G270" s="192" t="str">
        <f>L268</f>
        <v>0</v>
      </c>
      <c r="H270" s="182" t="str">
        <f>K268</f>
        <v>:</v>
      </c>
      <c r="I270" s="186" t="str">
        <f>J268</f>
        <v>0</v>
      </c>
      <c r="J270" s="174"/>
      <c r="K270" s="175"/>
      <c r="L270" s="199"/>
      <c r="M270" s="192" t="str">
        <f>AG268</f>
        <v>0</v>
      </c>
      <c r="N270" s="182" t="str">
        <f>AF268</f>
        <v>:</v>
      </c>
      <c r="O270" s="214" t="str">
        <f>AE268</f>
        <v>0</v>
      </c>
      <c r="P270" s="180">
        <f>D270+G270+M270</f>
        <v>0</v>
      </c>
      <c r="Q270" s="182" t="s">
        <v>5</v>
      </c>
      <c r="R270" s="186">
        <f>F270+I270+O270</f>
        <v>0</v>
      </c>
      <c r="S270" s="188">
        <f>IF(D270&gt;F270,2,IF(AND(D270&lt;F270,E270=":"),1,0))+IF(G270&gt;I270,2,IF(AND(G270&lt;I270,H270=":"),1,0))+IF(M270&gt;O270,2,IF(AND(M270&lt;O270,N270=":"),1,0))</f>
        <v>0</v>
      </c>
      <c r="T270" s="190"/>
      <c r="U270" s="172"/>
      <c r="V270" s="7">
        <v>5</v>
      </c>
      <c r="W270" s="11" t="str">
        <f>C269</f>
        <v>------</v>
      </c>
      <c r="X270" s="17" t="s">
        <v>8</v>
      </c>
      <c r="Y270" s="14" t="str">
        <f>C273</f>
        <v>------</v>
      </c>
      <c r="Z270" s="42"/>
      <c r="AA270" s="39"/>
      <c r="AB270" s="39"/>
      <c r="AC270" s="39"/>
      <c r="AD270" s="46"/>
      <c r="AE270" s="25" t="str">
        <f t="shared" si="125"/>
        <v>0</v>
      </c>
      <c r="AF270" s="26" t="s">
        <v>5</v>
      </c>
      <c r="AG270" s="27" t="str">
        <f t="shared" si="126"/>
        <v>0</v>
      </c>
      <c r="AJ270" s="102">
        <f>IF(ISBLANK(U268), A268,0)</f>
        <v>0</v>
      </c>
      <c r="AK270" s="102">
        <f>IF(ISBLANK(U272), A272,0)</f>
        <v>0</v>
      </c>
      <c r="AP270" s="106" t="str">
        <f t="shared" si="127"/>
        <v>0</v>
      </c>
      <c r="AQ270" s="106" t="str">
        <f t="shared" si="128"/>
        <v>0</v>
      </c>
      <c r="AR270">
        <f t="shared" si="129"/>
        <v>0</v>
      </c>
      <c r="AS270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0" t="str">
        <f>IF($A270&gt;0,IF(VLOOKUP($A270,seznam!$A$2:$C$398,2)&gt;0,VLOOKUP($A270,seznam!$A$2:$C$398,2),"------"),"------")</f>
        <v>------</v>
      </c>
    </row>
    <row r="271" spans="1:46" ht="13.5" thickBot="1" x14ac:dyDescent="0.25">
      <c r="A271" s="218"/>
      <c r="B271" s="213"/>
      <c r="C271" s="35" t="str">
        <f>IF(A270&gt;0,IF(VLOOKUP(A270,seznam!$A$2:$C$398,2)&gt;0,VLOOKUP(A270,seznam!$A$2:$C$398,2),"------"),"------")</f>
        <v>------</v>
      </c>
      <c r="D271" s="204"/>
      <c r="E271" s="204"/>
      <c r="F271" s="205"/>
      <c r="G271" s="203"/>
      <c r="H271" s="204"/>
      <c r="I271" s="205"/>
      <c r="J271" s="200"/>
      <c r="K271" s="201"/>
      <c r="L271" s="202"/>
      <c r="M271" s="203"/>
      <c r="N271" s="204"/>
      <c r="O271" s="210"/>
      <c r="P271" s="207"/>
      <c r="Q271" s="204"/>
      <c r="R271" s="205"/>
      <c r="S271" s="197"/>
      <c r="T271" s="198"/>
      <c r="U271" s="172"/>
      <c r="V271" s="8">
        <v>6</v>
      </c>
      <c r="W271" s="12" t="str">
        <f>C271</f>
        <v>------</v>
      </c>
      <c r="X271" s="19" t="s">
        <v>8</v>
      </c>
      <c r="Y271" s="15" t="str">
        <f>C267</f>
        <v>------</v>
      </c>
      <c r="Z271" s="43"/>
      <c r="AA271" s="44"/>
      <c r="AB271" s="44"/>
      <c r="AC271" s="44"/>
      <c r="AD271" s="47"/>
      <c r="AE271" s="28" t="str">
        <f t="shared" si="125"/>
        <v>0</v>
      </c>
      <c r="AF271" s="29" t="s">
        <v>5</v>
      </c>
      <c r="AG271" s="30" t="str">
        <f t="shared" si="126"/>
        <v>0</v>
      </c>
      <c r="AJ271" s="102">
        <f>IF(ISBLANK(U270), A270,0)</f>
        <v>0</v>
      </c>
      <c r="AK271" s="102">
        <f>IF(ISBLANK(U266), A266,0)</f>
        <v>0</v>
      </c>
      <c r="AP271" s="106" t="str">
        <f t="shared" si="127"/>
        <v>0</v>
      </c>
      <c r="AQ271" s="106" t="str">
        <f t="shared" si="128"/>
        <v>0</v>
      </c>
      <c r="AR271">
        <f t="shared" si="129"/>
        <v>0</v>
      </c>
    </row>
    <row r="272" spans="1:46" x14ac:dyDescent="0.2">
      <c r="A272" s="218"/>
      <c r="B272" s="212">
        <v>4</v>
      </c>
      <c r="C272" s="38" t="str">
        <f>IF(A272&gt;0,IF(VLOOKUP(A272,seznam!$A$2:$C$398,3)&gt;0,VLOOKUP(A272,seznam!$A$2:$C$398,3),"------"),"------")</f>
        <v>------</v>
      </c>
      <c r="D272" s="182" t="str">
        <f>O266</f>
        <v>0</v>
      </c>
      <c r="E272" s="182" t="str">
        <f>N266</f>
        <v>:</v>
      </c>
      <c r="F272" s="186" t="str">
        <f>M266</f>
        <v>0</v>
      </c>
      <c r="G272" s="192" t="str">
        <f>O268</f>
        <v>0</v>
      </c>
      <c r="H272" s="182" t="str">
        <f>N268</f>
        <v>:</v>
      </c>
      <c r="I272" s="186" t="str">
        <f>M268</f>
        <v>0</v>
      </c>
      <c r="J272" s="192" t="str">
        <f>O270</f>
        <v>0</v>
      </c>
      <c r="K272" s="182" t="str">
        <f>N270</f>
        <v>:</v>
      </c>
      <c r="L272" s="186" t="str">
        <f>M270</f>
        <v>0</v>
      </c>
      <c r="M272" s="174"/>
      <c r="N272" s="175"/>
      <c r="O272" s="176"/>
      <c r="P272" s="180">
        <f>D272+G272+J272</f>
        <v>0</v>
      </c>
      <c r="Q272" s="182" t="s">
        <v>5</v>
      </c>
      <c r="R272" s="186">
        <f>F272+I272+L272</f>
        <v>0</v>
      </c>
      <c r="S272" s="188">
        <f>IF(D272&gt;F272,2,IF(AND(D272&lt;F272,E272=":"),1,0))+IF(G272&gt;I272,2,IF(AND(G272&lt;I272,H272=":"),1,0))+IF(J272&gt;L272,2,IF(AND(J272&lt;L272,K272=":"),1,0))</f>
        <v>0</v>
      </c>
      <c r="T272" s="190"/>
      <c r="U272" s="173"/>
      <c r="AS272">
        <f ca="1">IF($AJ266=INDIRECT(ADDRESS(ROW(),1)),$AR266,0)+IF($AJ267=INDIRECT(ADDRESS(ROW(),1)),$AR267,0)+IF($AJ268=INDIRECT(ADDRESS(ROW(),1)),$AR268,0)+IF($AJ269=INDIRECT(ADDRESS(ROW(),1)),$AR269,0)+IF($AJ270=INDIRECT(ADDRESS(ROW(),1)),$AR270,0)+IF($AJ271=INDIRECT(ADDRESS(ROW(),1)),$AR271,0)+IF($AK266=INDIRECT(ADDRESS(ROW(),1)),-$AR266,0)+IF($AK267=INDIRECT(ADDRESS(ROW(),1)),-$AR267,0)+IF($AK268=INDIRECT(ADDRESS(ROW(),1)),-$AR268,0)+IF($AK269=INDIRECT(ADDRESS(ROW(),1)),-$AR269,0)+IF($AK270=INDIRECT(ADDRESS(ROW(),1)),-$AR270,0)+IF($AK271=INDIRECT(ADDRESS(ROW(),1)),-$AR271,0)</f>
        <v>0</v>
      </c>
      <c r="AT272" t="str">
        <f>IF($A272&gt;0,IF(VLOOKUP($A272,seznam!$A$2:$C$398,2)&gt;0,VLOOKUP($A272,seznam!$A$2:$C$398,2),"------"),"------")</f>
        <v>------</v>
      </c>
    </row>
    <row r="273" spans="1:46" ht="13.5" thickBot="1" x14ac:dyDescent="0.25">
      <c r="A273" s="219"/>
      <c r="B273" s="220"/>
      <c r="C273" s="36" t="str">
        <f>IF(A272&gt;0,IF(VLOOKUP(A272,seznam!$A$2:$C$398,2)&gt;0,VLOOKUP(A272,seznam!$A$2:$C$398,2),"------"),"------")</f>
        <v>------</v>
      </c>
      <c r="D273" s="183"/>
      <c r="E273" s="183"/>
      <c r="F273" s="187"/>
      <c r="G273" s="193"/>
      <c r="H273" s="183"/>
      <c r="I273" s="187"/>
      <c r="J273" s="193"/>
      <c r="K273" s="183"/>
      <c r="L273" s="187"/>
      <c r="M273" s="177"/>
      <c r="N273" s="178"/>
      <c r="O273" s="179"/>
      <c r="P273" s="181"/>
      <c r="Q273" s="183"/>
      <c r="R273" s="187"/>
      <c r="S273" s="189"/>
      <c r="T273" s="191"/>
      <c r="U273" s="173"/>
    </row>
    <row r="274" spans="1:46" ht="13.5" thickBot="1" x14ac:dyDescent="0.25"/>
    <row r="275" spans="1:46" ht="13.5" thickBot="1" x14ac:dyDescent="0.25">
      <c r="A275" s="86"/>
      <c r="B275" s="163" t="s">
        <v>38</v>
      </c>
      <c r="C275" s="164"/>
      <c r="D275" s="165">
        <v>1</v>
      </c>
      <c r="E275" s="166"/>
      <c r="F275" s="167"/>
      <c r="G275" s="168">
        <v>2</v>
      </c>
      <c r="H275" s="166"/>
      <c r="I275" s="167"/>
      <c r="J275" s="168">
        <v>3</v>
      </c>
      <c r="K275" s="166"/>
      <c r="L275" s="167"/>
      <c r="M275" s="168">
        <v>4</v>
      </c>
      <c r="N275" s="166"/>
      <c r="O275" s="169"/>
      <c r="P275" s="165" t="s">
        <v>2</v>
      </c>
      <c r="Q275" s="170"/>
      <c r="R275" s="171"/>
      <c r="S275" s="5" t="s">
        <v>3</v>
      </c>
      <c r="T275" s="4" t="s">
        <v>4</v>
      </c>
    </row>
    <row r="276" spans="1:46" x14ac:dyDescent="0.2">
      <c r="A276" s="224"/>
      <c r="B276" s="225">
        <v>1</v>
      </c>
      <c r="C276" s="37" t="str">
        <f>IF(A276&gt;0,IF(VLOOKUP(A276,seznam!$A$2:$C$398,3)&gt;0,VLOOKUP(A276,seznam!$A$2:$C$398,3),"------"),"------")</f>
        <v>------</v>
      </c>
      <c r="D276" s="226"/>
      <c r="E276" s="227"/>
      <c r="F276" s="228"/>
      <c r="G276" s="221" t="str">
        <f>AE279</f>
        <v>0</v>
      </c>
      <c r="H276" s="222" t="str">
        <f>AF279</f>
        <v>:</v>
      </c>
      <c r="I276" s="223" t="str">
        <f>AG279</f>
        <v>0</v>
      </c>
      <c r="J276" s="221" t="str">
        <f>AG281</f>
        <v>0</v>
      </c>
      <c r="K276" s="222" t="str">
        <f>AF281</f>
        <v>:</v>
      </c>
      <c r="L276" s="223" t="str">
        <f>AE281</f>
        <v>0</v>
      </c>
      <c r="M276" s="221" t="str">
        <f>AE276</f>
        <v>0</v>
      </c>
      <c r="N276" s="222" t="str">
        <f>AF276</f>
        <v>:</v>
      </c>
      <c r="O276" s="209" t="str">
        <f>AG276</f>
        <v>0</v>
      </c>
      <c r="P276" s="206">
        <f>G276+J276+M276</f>
        <v>0</v>
      </c>
      <c r="Q276" s="222" t="s">
        <v>5</v>
      </c>
      <c r="R276" s="223">
        <f>I276+L276+O276</f>
        <v>0</v>
      </c>
      <c r="S276" s="208">
        <f>IF(G276&gt;I276,2,IF(AND(G276&lt;I276,H276=":"),1,0))+IF(J276&gt;L276,2,IF(AND(J276&lt;L276,K276=":"),1,0))+IF(M276&gt;O276,2,IF(AND(M276&lt;O276,N276=":"),1,0))</f>
        <v>0</v>
      </c>
      <c r="T276" s="211"/>
      <c r="U276" s="172"/>
      <c r="V276" s="6">
        <v>1</v>
      </c>
      <c r="W276" s="10" t="str">
        <f>C277</f>
        <v>------</v>
      </c>
      <c r="X276" s="16" t="s">
        <v>8</v>
      </c>
      <c r="Y276" s="13" t="str">
        <f>C283</f>
        <v>------</v>
      </c>
      <c r="Z276" s="40"/>
      <c r="AA276" s="41"/>
      <c r="AB276" s="41"/>
      <c r="AC276" s="41"/>
      <c r="AD276" s="45"/>
      <c r="AE276" s="22" t="str">
        <f t="shared" ref="AE276:AE281" si="130">IF(OR(VALUE($AJ276)=0,VALUE($AK276)=0), "0",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)</f>
        <v>0</v>
      </c>
      <c r="AF276" s="23" t="s">
        <v>5</v>
      </c>
      <c r="AG276" s="24" t="str">
        <f t="shared" ref="AG276:AG281" si="131">IF(OR(VALUE($AJ276)=0,VALUE($AK276)=0), "0",IF(AND(LEN(Z276)&gt;0,MID(Z276,1,1)="-"),"1","0")+IF(AND(LEN(AA276)&gt;0,MID(AA276,1,1)="-"),"1","0")+IF(AND(LEN(AB276)&gt;0,MID(AB276,1,1)="-"),"1","0")+IF(AND(LEN(AC276)&gt;0,MID(AC276,1,1)="-"),"1","0")+IF(AND(LEN(AD276)&gt;0,MID(AD276,1,1)="-"),"1","0"))</f>
        <v>0</v>
      </c>
      <c r="AJ276" s="102">
        <f>IF(ISBLANK(U276), A276,0)</f>
        <v>0</v>
      </c>
      <c r="AK276" s="102">
        <f>IF(ISBLANK(U282), A282,0)</f>
        <v>0</v>
      </c>
      <c r="AP276" s="106" t="str">
        <f t="shared" ref="AP276:AP281" si="132">IF(OR(VALUE($AJ276)=0,VALUE($AK276)=0), "0",IF(LEN(Z276)&gt;0,IF(MID(Z276,1,1)&lt;&gt;"-",IF(ABS(Z276)&gt;9,ABS(Z276)+2,11),ABS(Z276)),0)+IF(LEN(AA276)&gt;0,IF(MID(AA276,1,1)&lt;&gt;"-",IF(ABS(AA276)&gt;9,ABS(AA276)+2,11),ABS(AA276)),0)+IF(LEN(AB276)&gt;0,IF(MID(AB276,1,1)&lt;&gt;"-",IF(ABS(AB276)&gt;9,ABS(AB276)+2,11),ABS(AB276)),0)+IF(LEN(AC276)&gt;0,IF(MID(AC276,1,1)&lt;&gt;"-",IF(ABS(AC276)&gt;9,ABS(AC276)+2,11),ABS(AC276)),0)+IF(LEN(AD276)&gt;0,IF(MID(AD276,1,1)&lt;&gt;"-",IF(ABS(AD276)&gt;9,ABS(AD276)+2,11),ABS(AD276)),0))</f>
        <v>0</v>
      </c>
      <c r="AQ276" s="106" t="str">
        <f t="shared" ref="AQ276:AQ281" si="133">IF(OR(VALUE($AJ276)=0,VALUE($AK276)=0), "0",IF(LEN(Z276)&gt;0,IF(MID(Z276,1,1)&lt;&gt;"-",Z276,IF(ABS(Z276)&gt;9,ABS(Z276)+2,11)),0)+IF(LEN(AA276)&gt;0,IF(MID(AA276,1,1)&lt;&gt;"-",AA276,IF(ABS(AA276)&gt;9,ABS(AA276)+2,11)),0)+IF(LEN(AB276)&gt;0,IF(MID(AB276,1,1)&lt;&gt;"-",AB276,IF(ABS(AB276)&gt;9,ABS(AB276)+2,11)),0)+IF(LEN(AC276)&gt;0,IF(MID(AC276,1,1)&lt;&gt;"-",AC276,IF(ABS(AC276)&gt;9,ABS(AC276)+2,11)),0)+IF(LEN(AD276)&gt;0,IF(MID(AD276,1,1)&lt;&gt;"-",AD276,IF(ABS(AD276)&gt;9,ABS(AD276)+2,11)),0))</f>
        <v>0</v>
      </c>
      <c r="AR276">
        <f>AP276-AQ276</f>
        <v>0</v>
      </c>
      <c r="AS276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6" t="str">
        <f>IF($A276&gt;0,IF(VLOOKUP($A276,seznam!$A$2:$C$398,2)&gt;0,VLOOKUP($A276,seznam!$A$2:$C$398,2),"------"),"------")</f>
        <v>------</v>
      </c>
    </row>
    <row r="277" spans="1:46" x14ac:dyDescent="0.2">
      <c r="A277" s="218"/>
      <c r="B277" s="213"/>
      <c r="C277" s="85" t="str">
        <f>IF(A276&gt;0,IF(VLOOKUP(A276,seznam!$A$2:$C$398,2)&gt;0,VLOOKUP(A276,seznam!$A$2:$C$398,2),"------"),"------")</f>
        <v>------</v>
      </c>
      <c r="D277" s="201"/>
      <c r="E277" s="201"/>
      <c r="F277" s="202"/>
      <c r="G277" s="203"/>
      <c r="H277" s="204"/>
      <c r="I277" s="205"/>
      <c r="J277" s="203"/>
      <c r="K277" s="204"/>
      <c r="L277" s="205"/>
      <c r="M277" s="203"/>
      <c r="N277" s="204"/>
      <c r="O277" s="210"/>
      <c r="P277" s="207"/>
      <c r="Q277" s="204"/>
      <c r="R277" s="205"/>
      <c r="S277" s="197"/>
      <c r="T277" s="198"/>
      <c r="U277" s="172"/>
      <c r="V277" s="7">
        <v>2</v>
      </c>
      <c r="W277" s="11" t="str">
        <f>C279</f>
        <v>------</v>
      </c>
      <c r="X277" s="17" t="s">
        <v>8</v>
      </c>
      <c r="Y277" s="14" t="str">
        <f>C281</f>
        <v>------</v>
      </c>
      <c r="Z277" s="42"/>
      <c r="AA277" s="39"/>
      <c r="AB277" s="39"/>
      <c r="AC277" s="39"/>
      <c r="AD277" s="46"/>
      <c r="AE277" s="25" t="str">
        <f t="shared" si="130"/>
        <v>0</v>
      </c>
      <c r="AF277" s="26" t="s">
        <v>5</v>
      </c>
      <c r="AG277" s="27" t="str">
        <f t="shared" si="131"/>
        <v>0</v>
      </c>
      <c r="AJ277" s="102">
        <f>IF(ISBLANK(U278), A278,0)</f>
        <v>0</v>
      </c>
      <c r="AK277" s="102">
        <f>IF(ISBLANK(U280), A280,0)</f>
        <v>0</v>
      </c>
      <c r="AP277" s="106" t="str">
        <f t="shared" si="132"/>
        <v>0</v>
      </c>
      <c r="AQ277" s="106" t="str">
        <f t="shared" si="133"/>
        <v>0</v>
      </c>
      <c r="AR277">
        <f t="shared" ref="AR277:AR281" si="134">AP277-AQ277</f>
        <v>0</v>
      </c>
    </row>
    <row r="278" spans="1:46" x14ac:dyDescent="0.2">
      <c r="A278" s="218"/>
      <c r="B278" s="212">
        <v>2</v>
      </c>
      <c r="C278" s="38" t="str">
        <f>IF(A278&gt;0,IF(VLOOKUP(A278,seznam!$A$2:$C$398,3)&gt;0,VLOOKUP(A278,seznam!$A$2:$C$398,3),"------"),"------")</f>
        <v>------</v>
      </c>
      <c r="D278" s="182" t="str">
        <f>I276</f>
        <v>0</v>
      </c>
      <c r="E278" s="182" t="str">
        <f>H276</f>
        <v>:</v>
      </c>
      <c r="F278" s="186" t="str">
        <f>G276</f>
        <v>0</v>
      </c>
      <c r="G278" s="174"/>
      <c r="H278" s="175"/>
      <c r="I278" s="199"/>
      <c r="J278" s="192" t="str">
        <f>AE277</f>
        <v>0</v>
      </c>
      <c r="K278" s="182" t="str">
        <f>AF277</f>
        <v>:</v>
      </c>
      <c r="L278" s="186" t="str">
        <f>AG277</f>
        <v>0</v>
      </c>
      <c r="M278" s="192" t="str">
        <f>AE280</f>
        <v>0</v>
      </c>
      <c r="N278" s="182" t="str">
        <f>AF280</f>
        <v>:</v>
      </c>
      <c r="O278" s="214" t="str">
        <f>AG280</f>
        <v>0</v>
      </c>
      <c r="P278" s="180">
        <f>D278+J278+M278</f>
        <v>0</v>
      </c>
      <c r="Q278" s="182" t="s">
        <v>5</v>
      </c>
      <c r="R278" s="186">
        <f>F278+L278+O278</f>
        <v>0</v>
      </c>
      <c r="S278" s="188">
        <f>IF(D278&gt;F278,2,IF(AND(D278&lt;F278,E278=":"),1,0))+IF(J278&gt;L278,2,IF(AND(J278&lt;L278,K278=":"),1,0))+IF(M278&gt;O278,2,IF(AND(M278&lt;O278,N278=":"),1,0))</f>
        <v>0</v>
      </c>
      <c r="T278" s="190"/>
      <c r="U278" s="172"/>
      <c r="V278" s="7">
        <v>3</v>
      </c>
      <c r="W278" s="11" t="str">
        <f>C283</f>
        <v>------</v>
      </c>
      <c r="X278" s="18" t="s">
        <v>8</v>
      </c>
      <c r="Y278" s="14" t="str">
        <f>C281</f>
        <v>------</v>
      </c>
      <c r="Z278" s="42"/>
      <c r="AA278" s="39"/>
      <c r="AB278" s="39"/>
      <c r="AC278" s="39"/>
      <c r="AD278" s="46"/>
      <c r="AE278" s="25" t="str">
        <f t="shared" si="130"/>
        <v>0</v>
      </c>
      <c r="AF278" s="26" t="s">
        <v>5</v>
      </c>
      <c r="AG278" s="27" t="str">
        <f t="shared" si="131"/>
        <v>0</v>
      </c>
      <c r="AJ278" s="102">
        <f>IF(ISBLANK(U282), A282,0)</f>
        <v>0</v>
      </c>
      <c r="AK278" s="102">
        <f>IF(ISBLANK(U280), A280,0)</f>
        <v>0</v>
      </c>
      <c r="AP278" s="106" t="str">
        <f t="shared" si="132"/>
        <v>0</v>
      </c>
      <c r="AQ278" s="106" t="str">
        <f t="shared" si="133"/>
        <v>0</v>
      </c>
      <c r="AR278">
        <f t="shared" si="134"/>
        <v>0</v>
      </c>
      <c r="AS278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78" t="str">
        <f>IF($A278&gt;0,IF(VLOOKUP($A278,seznam!$A$2:$C$398,2)&gt;0,VLOOKUP($A278,seznam!$A$2:$C$398,2),"------"),"------")</f>
        <v>------</v>
      </c>
    </row>
    <row r="279" spans="1:46" x14ac:dyDescent="0.2">
      <c r="A279" s="218"/>
      <c r="B279" s="213"/>
      <c r="C279" s="35" t="str">
        <f>IF(A278&gt;0,IF(VLOOKUP(A278,seznam!$A$2:$C$398,2)&gt;0,VLOOKUP(A278,seznam!$A$2:$C$398,2),"------"),"------")</f>
        <v>------</v>
      </c>
      <c r="D279" s="204"/>
      <c r="E279" s="204"/>
      <c r="F279" s="205"/>
      <c r="G279" s="200"/>
      <c r="H279" s="201"/>
      <c r="I279" s="202"/>
      <c r="J279" s="203"/>
      <c r="K279" s="204"/>
      <c r="L279" s="205"/>
      <c r="M279" s="203"/>
      <c r="N279" s="204"/>
      <c r="O279" s="210"/>
      <c r="P279" s="194"/>
      <c r="Q279" s="195"/>
      <c r="R279" s="196"/>
      <c r="S279" s="197"/>
      <c r="T279" s="198"/>
      <c r="U279" s="172"/>
      <c r="V279" s="7">
        <v>4</v>
      </c>
      <c r="W279" s="11" t="str">
        <f>C277</f>
        <v>------</v>
      </c>
      <c r="X279" s="17" t="s">
        <v>8</v>
      </c>
      <c r="Y279" s="14" t="str">
        <f>C279</f>
        <v>------</v>
      </c>
      <c r="Z279" s="42"/>
      <c r="AA279" s="39"/>
      <c r="AB279" s="39"/>
      <c r="AC279" s="39"/>
      <c r="AD279" s="46"/>
      <c r="AE279" s="25" t="str">
        <f t="shared" si="130"/>
        <v>0</v>
      </c>
      <c r="AF279" s="26" t="s">
        <v>5</v>
      </c>
      <c r="AG279" s="27" t="str">
        <f t="shared" si="131"/>
        <v>0</v>
      </c>
      <c r="AJ279" s="102">
        <f>IF(ISBLANK(U276), A276,0)</f>
        <v>0</v>
      </c>
      <c r="AK279" s="102">
        <f>IF(ISBLANK(U278), A278,0)</f>
        <v>0</v>
      </c>
      <c r="AP279" s="106" t="str">
        <f t="shared" si="132"/>
        <v>0</v>
      </c>
      <c r="AQ279" s="106" t="str">
        <f t="shared" si="133"/>
        <v>0</v>
      </c>
      <c r="AR279">
        <f t="shared" si="134"/>
        <v>0</v>
      </c>
    </row>
    <row r="280" spans="1:46" x14ac:dyDescent="0.2">
      <c r="A280" s="218"/>
      <c r="B280" s="212">
        <v>3</v>
      </c>
      <c r="C280" s="38" t="str">
        <f>IF(A280&gt;0,IF(VLOOKUP(A280,seznam!$A$2:$C$398,3)&gt;0,VLOOKUP(A280,seznam!$A$2:$C$398,3),"------"),"------")</f>
        <v>------</v>
      </c>
      <c r="D280" s="182" t="str">
        <f>L276</f>
        <v>0</v>
      </c>
      <c r="E280" s="182" t="str">
        <f>K276</f>
        <v>:</v>
      </c>
      <c r="F280" s="186" t="str">
        <f>J276</f>
        <v>0</v>
      </c>
      <c r="G280" s="192" t="str">
        <f>L278</f>
        <v>0</v>
      </c>
      <c r="H280" s="182" t="str">
        <f>K278</f>
        <v>:</v>
      </c>
      <c r="I280" s="186" t="str">
        <f>J278</f>
        <v>0</v>
      </c>
      <c r="J280" s="174"/>
      <c r="K280" s="175"/>
      <c r="L280" s="199"/>
      <c r="M280" s="192" t="str">
        <f>AG278</f>
        <v>0</v>
      </c>
      <c r="N280" s="182" t="str">
        <f>AF278</f>
        <v>:</v>
      </c>
      <c r="O280" s="214" t="str">
        <f>AE278</f>
        <v>0</v>
      </c>
      <c r="P280" s="180">
        <f>D280+G280+M280</f>
        <v>0</v>
      </c>
      <c r="Q280" s="182" t="s">
        <v>5</v>
      </c>
      <c r="R280" s="186">
        <f>F280+I280+O280</f>
        <v>0</v>
      </c>
      <c r="S280" s="188">
        <f>IF(D280&gt;F280,2,IF(AND(D280&lt;F280,E280=":"),1,0))+IF(G280&gt;I280,2,IF(AND(G280&lt;I280,H280=":"),1,0))+IF(M280&gt;O280,2,IF(AND(M280&lt;O280,N280=":"),1,0))</f>
        <v>0</v>
      </c>
      <c r="T280" s="190"/>
      <c r="U280" s="172"/>
      <c r="V280" s="7">
        <v>5</v>
      </c>
      <c r="W280" s="11" t="str">
        <f>C279</f>
        <v>------</v>
      </c>
      <c r="X280" s="17" t="s">
        <v>8</v>
      </c>
      <c r="Y280" s="14" t="str">
        <f>C283</f>
        <v>------</v>
      </c>
      <c r="Z280" s="42"/>
      <c r="AA280" s="39"/>
      <c r="AB280" s="39"/>
      <c r="AC280" s="39"/>
      <c r="AD280" s="46"/>
      <c r="AE280" s="25" t="str">
        <f t="shared" si="130"/>
        <v>0</v>
      </c>
      <c r="AF280" s="26" t="s">
        <v>5</v>
      </c>
      <c r="AG280" s="27" t="str">
        <f t="shared" si="131"/>
        <v>0</v>
      </c>
      <c r="AJ280" s="102">
        <f>IF(ISBLANK(U278), A278,0)</f>
        <v>0</v>
      </c>
      <c r="AK280" s="102">
        <f>IF(ISBLANK(U282), A282,0)</f>
        <v>0</v>
      </c>
      <c r="AP280" s="106" t="str">
        <f t="shared" si="132"/>
        <v>0</v>
      </c>
      <c r="AQ280" s="106" t="str">
        <f t="shared" si="133"/>
        <v>0</v>
      </c>
      <c r="AR280">
        <f t="shared" si="134"/>
        <v>0</v>
      </c>
      <c r="AS280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0" t="str">
        <f>IF($A280&gt;0,IF(VLOOKUP($A280,seznam!$A$2:$C$398,2)&gt;0,VLOOKUP($A280,seznam!$A$2:$C$398,2),"------"),"------")</f>
        <v>------</v>
      </c>
    </row>
    <row r="281" spans="1:46" ht="13.5" thickBot="1" x14ac:dyDescent="0.25">
      <c r="A281" s="218"/>
      <c r="B281" s="213"/>
      <c r="C281" s="35" t="str">
        <f>IF(A280&gt;0,IF(VLOOKUP(A280,seznam!$A$2:$C$398,2)&gt;0,VLOOKUP(A280,seznam!$A$2:$C$398,2),"------"),"------")</f>
        <v>------</v>
      </c>
      <c r="D281" s="204"/>
      <c r="E281" s="204"/>
      <c r="F281" s="205"/>
      <c r="G281" s="203"/>
      <c r="H281" s="204"/>
      <c r="I281" s="205"/>
      <c r="J281" s="200"/>
      <c r="K281" s="201"/>
      <c r="L281" s="202"/>
      <c r="M281" s="203"/>
      <c r="N281" s="204"/>
      <c r="O281" s="210"/>
      <c r="P281" s="207"/>
      <c r="Q281" s="204"/>
      <c r="R281" s="205"/>
      <c r="S281" s="197"/>
      <c r="T281" s="198"/>
      <c r="U281" s="172"/>
      <c r="V281" s="8">
        <v>6</v>
      </c>
      <c r="W281" s="12" t="str">
        <f>C281</f>
        <v>------</v>
      </c>
      <c r="X281" s="19" t="s">
        <v>8</v>
      </c>
      <c r="Y281" s="15" t="str">
        <f>C277</f>
        <v>------</v>
      </c>
      <c r="Z281" s="43"/>
      <c r="AA281" s="44"/>
      <c r="AB281" s="44"/>
      <c r="AC281" s="44"/>
      <c r="AD281" s="47"/>
      <c r="AE281" s="28" t="str">
        <f t="shared" si="130"/>
        <v>0</v>
      </c>
      <c r="AF281" s="29" t="s">
        <v>5</v>
      </c>
      <c r="AG281" s="30" t="str">
        <f t="shared" si="131"/>
        <v>0</v>
      </c>
      <c r="AJ281" s="102">
        <f>IF(ISBLANK(U280), A280,0)</f>
        <v>0</v>
      </c>
      <c r="AK281" s="102">
        <f>IF(ISBLANK(U276), A276,0)</f>
        <v>0</v>
      </c>
      <c r="AP281" s="106" t="str">
        <f t="shared" si="132"/>
        <v>0</v>
      </c>
      <c r="AQ281" s="106" t="str">
        <f t="shared" si="133"/>
        <v>0</v>
      </c>
      <c r="AR281">
        <f t="shared" si="134"/>
        <v>0</v>
      </c>
    </row>
    <row r="282" spans="1:46" x14ac:dyDescent="0.2">
      <c r="A282" s="218"/>
      <c r="B282" s="212">
        <v>4</v>
      </c>
      <c r="C282" s="38" t="str">
        <f>IF(A282&gt;0,IF(VLOOKUP(A282,seznam!$A$2:$C$398,3)&gt;0,VLOOKUP(A282,seznam!$A$2:$C$398,3),"------"),"------")</f>
        <v>------</v>
      </c>
      <c r="D282" s="182" t="str">
        <f>O276</f>
        <v>0</v>
      </c>
      <c r="E282" s="182" t="str">
        <f>N276</f>
        <v>:</v>
      </c>
      <c r="F282" s="186" t="str">
        <f>M276</f>
        <v>0</v>
      </c>
      <c r="G282" s="192" t="str">
        <f>O278</f>
        <v>0</v>
      </c>
      <c r="H282" s="182" t="str">
        <f>N278</f>
        <v>:</v>
      </c>
      <c r="I282" s="186" t="str">
        <f>M278</f>
        <v>0</v>
      </c>
      <c r="J282" s="192" t="str">
        <f>O280</f>
        <v>0</v>
      </c>
      <c r="K282" s="182" t="str">
        <f>N280</f>
        <v>:</v>
      </c>
      <c r="L282" s="186" t="str">
        <f>M280</f>
        <v>0</v>
      </c>
      <c r="M282" s="174"/>
      <c r="N282" s="175"/>
      <c r="O282" s="176"/>
      <c r="P282" s="180">
        <f>D282+G282+J282</f>
        <v>0</v>
      </c>
      <c r="Q282" s="182" t="s">
        <v>5</v>
      </c>
      <c r="R282" s="186">
        <f>F282+I282+L282</f>
        <v>0</v>
      </c>
      <c r="S282" s="188">
        <f>IF(D282&gt;F282,2,IF(AND(D282&lt;F282,E282=":"),1,0))+IF(G282&gt;I282,2,IF(AND(G282&lt;I282,H282=":"),1,0))+IF(J282&gt;L282,2,IF(AND(J282&lt;L282,K282=":"),1,0))</f>
        <v>0</v>
      </c>
      <c r="T282" s="190"/>
      <c r="U282" s="173"/>
      <c r="AS282">
        <f ca="1">IF($AJ276=INDIRECT(ADDRESS(ROW(),1)),$AR276,0)+IF($AJ277=INDIRECT(ADDRESS(ROW(),1)),$AR277,0)+IF($AJ278=INDIRECT(ADDRESS(ROW(),1)),$AR278,0)+IF($AJ279=INDIRECT(ADDRESS(ROW(),1)),$AR279,0)+IF($AJ280=INDIRECT(ADDRESS(ROW(),1)),$AR280,0)+IF($AJ281=INDIRECT(ADDRESS(ROW(),1)),$AR281,0)+IF($AK276=INDIRECT(ADDRESS(ROW(),1)),-$AR276,0)+IF($AK277=INDIRECT(ADDRESS(ROW(),1)),-$AR277,0)+IF($AK278=INDIRECT(ADDRESS(ROW(),1)),-$AR278,0)+IF($AK279=INDIRECT(ADDRESS(ROW(),1)),-$AR279,0)+IF($AK280=INDIRECT(ADDRESS(ROW(),1)),-$AR280,0)+IF($AK281=INDIRECT(ADDRESS(ROW(),1)),-$AR281,0)</f>
        <v>0</v>
      </c>
      <c r="AT282" t="str">
        <f>IF($A282&gt;0,IF(VLOOKUP($A282,seznam!$A$2:$C$398,2)&gt;0,VLOOKUP($A282,seznam!$A$2:$C$398,2),"------"),"------")</f>
        <v>------</v>
      </c>
    </row>
    <row r="283" spans="1:46" ht="13.5" thickBot="1" x14ac:dyDescent="0.25">
      <c r="A283" s="219"/>
      <c r="B283" s="220"/>
      <c r="C283" s="36" t="str">
        <f>IF(A282&gt;0,IF(VLOOKUP(A282,seznam!$A$2:$C$398,2)&gt;0,VLOOKUP(A282,seznam!$A$2:$C$398,2),"------"),"------")</f>
        <v>------</v>
      </c>
      <c r="D283" s="183"/>
      <c r="E283" s="183"/>
      <c r="F283" s="187"/>
      <c r="G283" s="193"/>
      <c r="H283" s="183"/>
      <c r="I283" s="187"/>
      <c r="J283" s="193"/>
      <c r="K283" s="183"/>
      <c r="L283" s="187"/>
      <c r="M283" s="177"/>
      <c r="N283" s="178"/>
      <c r="O283" s="179"/>
      <c r="P283" s="181"/>
      <c r="Q283" s="183"/>
      <c r="R283" s="187"/>
      <c r="S283" s="189"/>
      <c r="T283" s="191"/>
      <c r="U283" s="173"/>
    </row>
    <row r="284" spans="1:46" ht="13.5" thickBot="1" x14ac:dyDescent="0.25"/>
    <row r="285" spans="1:46" ht="13.5" thickBot="1" x14ac:dyDescent="0.25">
      <c r="A285" s="86"/>
      <c r="B285" s="163" t="s">
        <v>39</v>
      </c>
      <c r="C285" s="164"/>
      <c r="D285" s="165">
        <v>1</v>
      </c>
      <c r="E285" s="166"/>
      <c r="F285" s="167"/>
      <c r="G285" s="168">
        <v>2</v>
      </c>
      <c r="H285" s="166"/>
      <c r="I285" s="167"/>
      <c r="J285" s="168">
        <v>3</v>
      </c>
      <c r="K285" s="166"/>
      <c r="L285" s="167"/>
      <c r="M285" s="168">
        <v>4</v>
      </c>
      <c r="N285" s="166"/>
      <c r="O285" s="169"/>
      <c r="P285" s="165" t="s">
        <v>2</v>
      </c>
      <c r="Q285" s="170"/>
      <c r="R285" s="171"/>
      <c r="S285" s="5" t="s">
        <v>3</v>
      </c>
      <c r="T285" s="4" t="s">
        <v>4</v>
      </c>
    </row>
    <row r="286" spans="1:46" x14ac:dyDescent="0.2">
      <c r="A286" s="224"/>
      <c r="B286" s="225">
        <v>1</v>
      </c>
      <c r="C286" s="37" t="str">
        <f>IF(A286&gt;0,IF(VLOOKUP(A286,seznam!$A$2:$C$398,3)&gt;0,VLOOKUP(A286,seznam!$A$2:$C$398,3),"------"),"------")</f>
        <v>------</v>
      </c>
      <c r="D286" s="226"/>
      <c r="E286" s="227"/>
      <c r="F286" s="228"/>
      <c r="G286" s="221" t="str">
        <f>AE289</f>
        <v>0</v>
      </c>
      <c r="H286" s="222" t="str">
        <f>AF289</f>
        <v>:</v>
      </c>
      <c r="I286" s="223" t="str">
        <f>AG289</f>
        <v>0</v>
      </c>
      <c r="J286" s="221" t="str">
        <f>AG291</f>
        <v>0</v>
      </c>
      <c r="K286" s="222" t="str">
        <f>AF291</f>
        <v>:</v>
      </c>
      <c r="L286" s="223" t="str">
        <f>AE291</f>
        <v>0</v>
      </c>
      <c r="M286" s="221" t="str">
        <f>AE286</f>
        <v>0</v>
      </c>
      <c r="N286" s="222" t="str">
        <f>AF286</f>
        <v>:</v>
      </c>
      <c r="O286" s="209" t="str">
        <f>AG286</f>
        <v>0</v>
      </c>
      <c r="P286" s="206">
        <f>G286+J286+M286</f>
        <v>0</v>
      </c>
      <c r="Q286" s="222" t="s">
        <v>5</v>
      </c>
      <c r="R286" s="223">
        <f>I286+L286+O286</f>
        <v>0</v>
      </c>
      <c r="S286" s="208">
        <f>IF(G286&gt;I286,2,IF(AND(G286&lt;I286,H286=":"),1,0))+IF(J286&gt;L286,2,IF(AND(J286&lt;L286,K286=":"),1,0))+IF(M286&gt;O286,2,IF(AND(M286&lt;O286,N286=":"),1,0))</f>
        <v>0</v>
      </c>
      <c r="T286" s="211"/>
      <c r="U286" s="172"/>
      <c r="V286" s="6">
        <v>1</v>
      </c>
      <c r="W286" s="10" t="str">
        <f>C287</f>
        <v>------</v>
      </c>
      <c r="X286" s="16" t="s">
        <v>8</v>
      </c>
      <c r="Y286" s="13" t="str">
        <f>C293</f>
        <v>------</v>
      </c>
      <c r="Z286" s="40"/>
      <c r="AA286" s="41"/>
      <c r="AB286" s="41"/>
      <c r="AC286" s="41"/>
      <c r="AD286" s="45"/>
      <c r="AE286" s="22" t="str">
        <f t="shared" ref="AE286:AE291" si="135">IF(OR(VALUE($AJ286)=0,VALUE($AK286)=0), "0",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)</f>
        <v>0</v>
      </c>
      <c r="AF286" s="23" t="s">
        <v>5</v>
      </c>
      <c r="AG286" s="24" t="str">
        <f t="shared" ref="AG286:AG291" si="136">IF(OR(VALUE($AJ286)=0,VALUE($AK286)=0), "0",IF(AND(LEN(Z286)&gt;0,MID(Z286,1,1)="-"),"1","0")+IF(AND(LEN(AA286)&gt;0,MID(AA286,1,1)="-"),"1","0")+IF(AND(LEN(AB286)&gt;0,MID(AB286,1,1)="-"),"1","0")+IF(AND(LEN(AC286)&gt;0,MID(AC286,1,1)="-"),"1","0")+IF(AND(LEN(AD286)&gt;0,MID(AD286,1,1)="-"),"1","0"))</f>
        <v>0</v>
      </c>
      <c r="AJ286" s="102">
        <f>IF(ISBLANK(U286), A286,0)</f>
        <v>0</v>
      </c>
      <c r="AK286" s="102">
        <f>IF(ISBLANK(U292), A292,0)</f>
        <v>0</v>
      </c>
      <c r="AP286" s="106" t="str">
        <f t="shared" ref="AP286:AP291" si="137">IF(OR(VALUE($AJ286)=0,VALUE($AK286)=0), "0",IF(LEN(Z286)&gt;0,IF(MID(Z286,1,1)&lt;&gt;"-",IF(ABS(Z286)&gt;9,ABS(Z286)+2,11),ABS(Z286)),0)+IF(LEN(AA286)&gt;0,IF(MID(AA286,1,1)&lt;&gt;"-",IF(ABS(AA286)&gt;9,ABS(AA286)+2,11),ABS(AA286)),0)+IF(LEN(AB286)&gt;0,IF(MID(AB286,1,1)&lt;&gt;"-",IF(ABS(AB286)&gt;9,ABS(AB286)+2,11),ABS(AB286)),0)+IF(LEN(AC286)&gt;0,IF(MID(AC286,1,1)&lt;&gt;"-",IF(ABS(AC286)&gt;9,ABS(AC286)+2,11),ABS(AC286)),0)+IF(LEN(AD286)&gt;0,IF(MID(AD286,1,1)&lt;&gt;"-",IF(ABS(AD286)&gt;9,ABS(AD286)+2,11),ABS(AD286)),0))</f>
        <v>0</v>
      </c>
      <c r="AQ286" s="106" t="str">
        <f t="shared" ref="AQ286:AQ291" si="138">IF(OR(VALUE($AJ286)=0,VALUE($AK286)=0), "0",IF(LEN(Z286)&gt;0,IF(MID(Z286,1,1)&lt;&gt;"-",Z286,IF(ABS(Z286)&gt;9,ABS(Z286)+2,11)),0)+IF(LEN(AA286)&gt;0,IF(MID(AA286,1,1)&lt;&gt;"-",AA286,IF(ABS(AA286)&gt;9,ABS(AA286)+2,11)),0)+IF(LEN(AB286)&gt;0,IF(MID(AB286,1,1)&lt;&gt;"-",AB286,IF(ABS(AB286)&gt;9,ABS(AB286)+2,11)),0)+IF(LEN(AC286)&gt;0,IF(MID(AC286,1,1)&lt;&gt;"-",AC286,IF(ABS(AC286)&gt;9,ABS(AC286)+2,11)),0)+IF(LEN(AD286)&gt;0,IF(MID(AD286,1,1)&lt;&gt;"-",AD286,IF(ABS(AD286)&gt;9,ABS(AD286)+2,11)),0))</f>
        <v>0</v>
      </c>
      <c r="AR286">
        <f>AP286-AQ286</f>
        <v>0</v>
      </c>
      <c r="AS286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6" t="str">
        <f>IF($A286&gt;0,IF(VLOOKUP($A286,seznam!$A$2:$C$398,2)&gt;0,VLOOKUP($A286,seznam!$A$2:$C$398,2),"------"),"------")</f>
        <v>------</v>
      </c>
    </row>
    <row r="287" spans="1:46" x14ac:dyDescent="0.2">
      <c r="A287" s="218"/>
      <c r="B287" s="213"/>
      <c r="C287" s="85" t="str">
        <f>IF(A286&gt;0,IF(VLOOKUP(A286,seznam!$A$2:$C$398,2)&gt;0,VLOOKUP(A286,seznam!$A$2:$C$398,2),"------"),"------")</f>
        <v>------</v>
      </c>
      <c r="D287" s="201"/>
      <c r="E287" s="201"/>
      <c r="F287" s="202"/>
      <c r="G287" s="203"/>
      <c r="H287" s="204"/>
      <c r="I287" s="205"/>
      <c r="J287" s="203"/>
      <c r="K287" s="204"/>
      <c r="L287" s="205"/>
      <c r="M287" s="203"/>
      <c r="N287" s="204"/>
      <c r="O287" s="210"/>
      <c r="P287" s="207"/>
      <c r="Q287" s="204"/>
      <c r="R287" s="205"/>
      <c r="S287" s="197"/>
      <c r="T287" s="198"/>
      <c r="U287" s="172"/>
      <c r="V287" s="7">
        <v>2</v>
      </c>
      <c r="W287" s="11" t="str">
        <f>C289</f>
        <v>------</v>
      </c>
      <c r="X287" s="17" t="s">
        <v>8</v>
      </c>
      <c r="Y287" s="14" t="str">
        <f>C291</f>
        <v>------</v>
      </c>
      <c r="Z287" s="42"/>
      <c r="AA287" s="39"/>
      <c r="AB287" s="39"/>
      <c r="AC287" s="39"/>
      <c r="AD287" s="46"/>
      <c r="AE287" s="25" t="str">
        <f t="shared" si="135"/>
        <v>0</v>
      </c>
      <c r="AF287" s="26" t="s">
        <v>5</v>
      </c>
      <c r="AG287" s="27" t="str">
        <f t="shared" si="136"/>
        <v>0</v>
      </c>
      <c r="AJ287" s="102">
        <f>IF(ISBLANK(U288), A288,0)</f>
        <v>0</v>
      </c>
      <c r="AK287" s="102">
        <f>IF(ISBLANK(U290), A290,0)</f>
        <v>0</v>
      </c>
      <c r="AP287" s="106" t="str">
        <f t="shared" si="137"/>
        <v>0</v>
      </c>
      <c r="AQ287" s="106" t="str">
        <f t="shared" si="138"/>
        <v>0</v>
      </c>
      <c r="AR287">
        <f t="shared" ref="AR287:AR291" si="139">AP287-AQ287</f>
        <v>0</v>
      </c>
    </row>
    <row r="288" spans="1:46" x14ac:dyDescent="0.2">
      <c r="A288" s="218"/>
      <c r="B288" s="212">
        <v>2</v>
      </c>
      <c r="C288" s="38" t="str">
        <f>IF(A288&gt;0,IF(VLOOKUP(A288,seznam!$A$2:$C$398,3)&gt;0,VLOOKUP(A288,seznam!$A$2:$C$398,3),"------"),"------")</f>
        <v>------</v>
      </c>
      <c r="D288" s="182" t="str">
        <f>I286</f>
        <v>0</v>
      </c>
      <c r="E288" s="182" t="str">
        <f>H286</f>
        <v>:</v>
      </c>
      <c r="F288" s="186" t="str">
        <f>G286</f>
        <v>0</v>
      </c>
      <c r="G288" s="174"/>
      <c r="H288" s="175"/>
      <c r="I288" s="199"/>
      <c r="J288" s="192" t="str">
        <f>AE287</f>
        <v>0</v>
      </c>
      <c r="K288" s="182" t="str">
        <f>AF287</f>
        <v>:</v>
      </c>
      <c r="L288" s="186" t="str">
        <f>AG287</f>
        <v>0</v>
      </c>
      <c r="M288" s="192" t="str">
        <f>AE290</f>
        <v>0</v>
      </c>
      <c r="N288" s="182" t="str">
        <f>AF290</f>
        <v>:</v>
      </c>
      <c r="O288" s="214" t="str">
        <f>AG290</f>
        <v>0</v>
      </c>
      <c r="P288" s="180">
        <f>D288+J288+M288</f>
        <v>0</v>
      </c>
      <c r="Q288" s="182" t="s">
        <v>5</v>
      </c>
      <c r="R288" s="186">
        <f>F288+L288+O288</f>
        <v>0</v>
      </c>
      <c r="S288" s="188">
        <f>IF(D288&gt;F288,2,IF(AND(D288&lt;F288,E288=":"),1,0))+IF(J288&gt;L288,2,IF(AND(J288&lt;L288,K288=":"),1,0))+IF(M288&gt;O288,2,IF(AND(M288&lt;O288,N288=":"),1,0))</f>
        <v>0</v>
      </c>
      <c r="T288" s="190"/>
      <c r="U288" s="172"/>
      <c r="V288" s="7">
        <v>3</v>
      </c>
      <c r="W288" s="11" t="str">
        <f>C293</f>
        <v>------</v>
      </c>
      <c r="X288" s="18" t="s">
        <v>8</v>
      </c>
      <c r="Y288" s="14" t="str">
        <f>C291</f>
        <v>------</v>
      </c>
      <c r="Z288" s="42"/>
      <c r="AA288" s="39"/>
      <c r="AB288" s="39"/>
      <c r="AC288" s="39"/>
      <c r="AD288" s="46"/>
      <c r="AE288" s="25" t="str">
        <f t="shared" si="135"/>
        <v>0</v>
      </c>
      <c r="AF288" s="26" t="s">
        <v>5</v>
      </c>
      <c r="AG288" s="27" t="str">
        <f t="shared" si="136"/>
        <v>0</v>
      </c>
      <c r="AJ288" s="102">
        <f>IF(ISBLANK(U292), A292,0)</f>
        <v>0</v>
      </c>
      <c r="AK288" s="102">
        <f>IF(ISBLANK(U290), A290,0)</f>
        <v>0</v>
      </c>
      <c r="AP288" s="106" t="str">
        <f t="shared" si="137"/>
        <v>0</v>
      </c>
      <c r="AQ288" s="106" t="str">
        <f t="shared" si="138"/>
        <v>0</v>
      </c>
      <c r="AR288">
        <f t="shared" si="139"/>
        <v>0</v>
      </c>
      <c r="AS288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88" t="str">
        <f>IF($A288&gt;0,IF(VLOOKUP($A288,seznam!$A$2:$C$398,2)&gt;0,VLOOKUP($A288,seznam!$A$2:$C$398,2),"------"),"------")</f>
        <v>------</v>
      </c>
    </row>
    <row r="289" spans="1:46" x14ac:dyDescent="0.2">
      <c r="A289" s="218"/>
      <c r="B289" s="213"/>
      <c r="C289" s="35" t="str">
        <f>IF(A288&gt;0,IF(VLOOKUP(A288,seznam!$A$2:$C$398,2)&gt;0,VLOOKUP(A288,seznam!$A$2:$C$398,2),"------"),"------")</f>
        <v>------</v>
      </c>
      <c r="D289" s="204"/>
      <c r="E289" s="204"/>
      <c r="F289" s="205"/>
      <c r="G289" s="200"/>
      <c r="H289" s="201"/>
      <c r="I289" s="202"/>
      <c r="J289" s="203"/>
      <c r="K289" s="204"/>
      <c r="L289" s="205"/>
      <c r="M289" s="203"/>
      <c r="N289" s="204"/>
      <c r="O289" s="210"/>
      <c r="P289" s="194"/>
      <c r="Q289" s="195"/>
      <c r="R289" s="196"/>
      <c r="S289" s="197"/>
      <c r="T289" s="198"/>
      <c r="U289" s="172"/>
      <c r="V289" s="7">
        <v>4</v>
      </c>
      <c r="W289" s="11" t="str">
        <f>C287</f>
        <v>------</v>
      </c>
      <c r="X289" s="17" t="s">
        <v>8</v>
      </c>
      <c r="Y289" s="14" t="str">
        <f>C289</f>
        <v>------</v>
      </c>
      <c r="Z289" s="42"/>
      <c r="AA289" s="39"/>
      <c r="AB289" s="39"/>
      <c r="AC289" s="39"/>
      <c r="AD289" s="46"/>
      <c r="AE289" s="25" t="str">
        <f t="shared" si="135"/>
        <v>0</v>
      </c>
      <c r="AF289" s="26" t="s">
        <v>5</v>
      </c>
      <c r="AG289" s="27" t="str">
        <f t="shared" si="136"/>
        <v>0</v>
      </c>
      <c r="AJ289" s="102">
        <f>IF(ISBLANK(U286), A286,0)</f>
        <v>0</v>
      </c>
      <c r="AK289" s="102">
        <f>IF(ISBLANK(U288), A288,0)</f>
        <v>0</v>
      </c>
      <c r="AP289" s="106" t="str">
        <f t="shared" si="137"/>
        <v>0</v>
      </c>
      <c r="AQ289" s="106" t="str">
        <f t="shared" si="138"/>
        <v>0</v>
      </c>
      <c r="AR289">
        <f t="shared" si="139"/>
        <v>0</v>
      </c>
    </row>
    <row r="290" spans="1:46" x14ac:dyDescent="0.2">
      <c r="A290" s="218"/>
      <c r="B290" s="212">
        <v>3</v>
      </c>
      <c r="C290" s="38" t="str">
        <f>IF(A290&gt;0,IF(VLOOKUP(A290,seznam!$A$2:$C$398,3)&gt;0,VLOOKUP(A290,seznam!$A$2:$C$398,3),"------"),"------")</f>
        <v>------</v>
      </c>
      <c r="D290" s="182" t="str">
        <f>L286</f>
        <v>0</v>
      </c>
      <c r="E290" s="182" t="str">
        <f>K286</f>
        <v>:</v>
      </c>
      <c r="F290" s="186" t="str">
        <f>J286</f>
        <v>0</v>
      </c>
      <c r="G290" s="192" t="str">
        <f>L288</f>
        <v>0</v>
      </c>
      <c r="H290" s="182" t="str">
        <f>K288</f>
        <v>:</v>
      </c>
      <c r="I290" s="186" t="str">
        <f>J288</f>
        <v>0</v>
      </c>
      <c r="J290" s="174"/>
      <c r="K290" s="175"/>
      <c r="L290" s="199"/>
      <c r="M290" s="192" t="str">
        <f>AG288</f>
        <v>0</v>
      </c>
      <c r="N290" s="182" t="str">
        <f>AF288</f>
        <v>:</v>
      </c>
      <c r="O290" s="214" t="str">
        <f>AE288</f>
        <v>0</v>
      </c>
      <c r="P290" s="180">
        <f>D290+G290+M290</f>
        <v>0</v>
      </c>
      <c r="Q290" s="182" t="s">
        <v>5</v>
      </c>
      <c r="R290" s="186">
        <f>F290+I290+O290</f>
        <v>0</v>
      </c>
      <c r="S290" s="188">
        <f>IF(D290&gt;F290,2,IF(AND(D290&lt;F290,E290=":"),1,0))+IF(G290&gt;I290,2,IF(AND(G290&lt;I290,H290=":"),1,0))+IF(M290&gt;O290,2,IF(AND(M290&lt;O290,N290=":"),1,0))</f>
        <v>0</v>
      </c>
      <c r="T290" s="190"/>
      <c r="U290" s="172"/>
      <c r="V290" s="7">
        <v>5</v>
      </c>
      <c r="W290" s="11" t="str">
        <f>C289</f>
        <v>------</v>
      </c>
      <c r="X290" s="17" t="s">
        <v>8</v>
      </c>
      <c r="Y290" s="14" t="str">
        <f>C293</f>
        <v>------</v>
      </c>
      <c r="Z290" s="42"/>
      <c r="AA290" s="39"/>
      <c r="AB290" s="39"/>
      <c r="AC290" s="39"/>
      <c r="AD290" s="46"/>
      <c r="AE290" s="25" t="str">
        <f t="shared" si="135"/>
        <v>0</v>
      </c>
      <c r="AF290" s="26" t="s">
        <v>5</v>
      </c>
      <c r="AG290" s="27" t="str">
        <f t="shared" si="136"/>
        <v>0</v>
      </c>
      <c r="AJ290" s="102">
        <f>IF(ISBLANK(U288), A288,0)</f>
        <v>0</v>
      </c>
      <c r="AK290" s="102">
        <f>IF(ISBLANK(U292), A292,0)</f>
        <v>0</v>
      </c>
      <c r="AP290" s="106" t="str">
        <f t="shared" si="137"/>
        <v>0</v>
      </c>
      <c r="AQ290" s="106" t="str">
        <f t="shared" si="138"/>
        <v>0</v>
      </c>
      <c r="AR290">
        <f t="shared" si="139"/>
        <v>0</v>
      </c>
      <c r="AS290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0" t="str">
        <f>IF($A290&gt;0,IF(VLOOKUP($A290,seznam!$A$2:$C$398,2)&gt;0,VLOOKUP($A290,seznam!$A$2:$C$398,2),"------"),"------")</f>
        <v>------</v>
      </c>
    </row>
    <row r="291" spans="1:46" ht="13.5" thickBot="1" x14ac:dyDescent="0.25">
      <c r="A291" s="218"/>
      <c r="B291" s="213"/>
      <c r="C291" s="35" t="str">
        <f>IF(A290&gt;0,IF(VLOOKUP(A290,seznam!$A$2:$C$398,2)&gt;0,VLOOKUP(A290,seznam!$A$2:$C$398,2),"------"),"------")</f>
        <v>------</v>
      </c>
      <c r="D291" s="204"/>
      <c r="E291" s="204"/>
      <c r="F291" s="205"/>
      <c r="G291" s="203"/>
      <c r="H291" s="204"/>
      <c r="I291" s="205"/>
      <c r="J291" s="200"/>
      <c r="K291" s="201"/>
      <c r="L291" s="202"/>
      <c r="M291" s="203"/>
      <c r="N291" s="204"/>
      <c r="O291" s="210"/>
      <c r="P291" s="207"/>
      <c r="Q291" s="204"/>
      <c r="R291" s="205"/>
      <c r="S291" s="197"/>
      <c r="T291" s="198"/>
      <c r="U291" s="172"/>
      <c r="V291" s="8">
        <v>6</v>
      </c>
      <c r="W291" s="12" t="str">
        <f>C291</f>
        <v>------</v>
      </c>
      <c r="X291" s="19" t="s">
        <v>8</v>
      </c>
      <c r="Y291" s="15" t="str">
        <f>C287</f>
        <v>------</v>
      </c>
      <c r="Z291" s="43"/>
      <c r="AA291" s="44"/>
      <c r="AB291" s="44"/>
      <c r="AC291" s="44"/>
      <c r="AD291" s="47"/>
      <c r="AE291" s="28" t="str">
        <f t="shared" si="135"/>
        <v>0</v>
      </c>
      <c r="AF291" s="29" t="s">
        <v>5</v>
      </c>
      <c r="AG291" s="30" t="str">
        <f t="shared" si="136"/>
        <v>0</v>
      </c>
      <c r="AJ291" s="102">
        <f>IF(ISBLANK(U290), A290,0)</f>
        <v>0</v>
      </c>
      <c r="AK291" s="102">
        <f>IF(ISBLANK(U286), A286,0)</f>
        <v>0</v>
      </c>
      <c r="AP291" s="106" t="str">
        <f t="shared" si="137"/>
        <v>0</v>
      </c>
      <c r="AQ291" s="106" t="str">
        <f t="shared" si="138"/>
        <v>0</v>
      </c>
      <c r="AR291">
        <f t="shared" si="139"/>
        <v>0</v>
      </c>
    </row>
    <row r="292" spans="1:46" x14ac:dyDescent="0.2">
      <c r="A292" s="218"/>
      <c r="B292" s="212">
        <v>4</v>
      </c>
      <c r="C292" s="38" t="str">
        <f>IF(A292&gt;0,IF(VLOOKUP(A292,seznam!$A$2:$C$398,3)&gt;0,VLOOKUP(A292,seznam!$A$2:$C$398,3),"------"),"------")</f>
        <v>------</v>
      </c>
      <c r="D292" s="182" t="str">
        <f>O286</f>
        <v>0</v>
      </c>
      <c r="E292" s="182" t="str">
        <f>N286</f>
        <v>:</v>
      </c>
      <c r="F292" s="186" t="str">
        <f>M286</f>
        <v>0</v>
      </c>
      <c r="G292" s="192" t="str">
        <f>O288</f>
        <v>0</v>
      </c>
      <c r="H292" s="182" t="str">
        <f>N288</f>
        <v>:</v>
      </c>
      <c r="I292" s="186" t="str">
        <f>M288</f>
        <v>0</v>
      </c>
      <c r="J292" s="192" t="str">
        <f>O290</f>
        <v>0</v>
      </c>
      <c r="K292" s="182" t="str">
        <f>N290</f>
        <v>:</v>
      </c>
      <c r="L292" s="186" t="str">
        <f>M290</f>
        <v>0</v>
      </c>
      <c r="M292" s="174"/>
      <c r="N292" s="175"/>
      <c r="O292" s="176"/>
      <c r="P292" s="180">
        <f>D292+G292+J292</f>
        <v>0</v>
      </c>
      <c r="Q292" s="182" t="s">
        <v>5</v>
      </c>
      <c r="R292" s="186">
        <f>F292+I292+L292</f>
        <v>0</v>
      </c>
      <c r="S292" s="188">
        <f>IF(D292&gt;F292,2,IF(AND(D292&lt;F292,E292=":"),1,0))+IF(G292&gt;I292,2,IF(AND(G292&lt;I292,H292=":"),1,0))+IF(J292&gt;L292,2,IF(AND(J292&lt;L292,K292=":"),1,0))</f>
        <v>0</v>
      </c>
      <c r="T292" s="190"/>
      <c r="U292" s="173"/>
      <c r="AS292">
        <f ca="1">IF($AJ286=INDIRECT(ADDRESS(ROW(),1)),$AR286,0)+IF($AJ287=INDIRECT(ADDRESS(ROW(),1)),$AR287,0)+IF($AJ288=INDIRECT(ADDRESS(ROW(),1)),$AR288,0)+IF($AJ289=INDIRECT(ADDRESS(ROW(),1)),$AR289,0)+IF($AJ290=INDIRECT(ADDRESS(ROW(),1)),$AR290,0)+IF($AJ291=INDIRECT(ADDRESS(ROW(),1)),$AR291,0)+IF($AK286=INDIRECT(ADDRESS(ROW(),1)),-$AR286,0)+IF($AK287=INDIRECT(ADDRESS(ROW(),1)),-$AR287,0)+IF($AK288=INDIRECT(ADDRESS(ROW(),1)),-$AR288,0)+IF($AK289=INDIRECT(ADDRESS(ROW(),1)),-$AR289,0)+IF($AK290=INDIRECT(ADDRESS(ROW(),1)),-$AR290,0)+IF($AK291=INDIRECT(ADDRESS(ROW(),1)),-$AR291,0)</f>
        <v>0</v>
      </c>
      <c r="AT292" t="str">
        <f>IF($A292&gt;0,IF(VLOOKUP($A292,seznam!$A$2:$C$398,2)&gt;0,VLOOKUP($A292,seznam!$A$2:$C$398,2),"------"),"------")</f>
        <v>------</v>
      </c>
    </row>
    <row r="293" spans="1:46" ht="13.5" thickBot="1" x14ac:dyDescent="0.25">
      <c r="A293" s="219"/>
      <c r="B293" s="220"/>
      <c r="C293" s="36" t="str">
        <f>IF(A292&gt;0,IF(VLOOKUP(A292,seznam!$A$2:$C$398,2)&gt;0,VLOOKUP(A292,seznam!$A$2:$C$398,2),"------"),"------")</f>
        <v>------</v>
      </c>
      <c r="D293" s="183"/>
      <c r="E293" s="183"/>
      <c r="F293" s="187"/>
      <c r="G293" s="193"/>
      <c r="H293" s="183"/>
      <c r="I293" s="187"/>
      <c r="J293" s="193"/>
      <c r="K293" s="183"/>
      <c r="L293" s="187"/>
      <c r="M293" s="177"/>
      <c r="N293" s="178"/>
      <c r="O293" s="179"/>
      <c r="P293" s="181"/>
      <c r="Q293" s="183"/>
      <c r="R293" s="187"/>
      <c r="S293" s="189"/>
      <c r="T293" s="191"/>
      <c r="U293" s="173"/>
    </row>
    <row r="295" spans="1:46" ht="39.950000000000003" customHeight="1" x14ac:dyDescent="0.2">
      <c r="B295" s="184" t="str">
        <f>B127</f>
        <v>OP Blansko - 1.stupeň turnaj B</v>
      </c>
      <c r="C295" s="185"/>
      <c r="D295" s="185"/>
      <c r="E295" s="185"/>
      <c r="F295" s="185"/>
      <c r="G295" s="185"/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5"/>
      <c r="AE295" s="185"/>
      <c r="AF295" s="185"/>
      <c r="AG295" s="185"/>
    </row>
    <row r="296" spans="1:46" ht="13.5" thickBot="1" x14ac:dyDescent="0.25"/>
    <row r="297" spans="1:46" ht="13.5" thickBot="1" x14ac:dyDescent="0.25">
      <c r="A297" s="86"/>
      <c r="B297" s="163" t="s">
        <v>40</v>
      </c>
      <c r="C297" s="164"/>
      <c r="D297" s="165">
        <v>1</v>
      </c>
      <c r="E297" s="166"/>
      <c r="F297" s="167"/>
      <c r="G297" s="168">
        <v>2</v>
      </c>
      <c r="H297" s="166"/>
      <c r="I297" s="167"/>
      <c r="J297" s="168">
        <v>3</v>
      </c>
      <c r="K297" s="166"/>
      <c r="L297" s="167"/>
      <c r="M297" s="168">
        <v>4</v>
      </c>
      <c r="N297" s="166"/>
      <c r="O297" s="169"/>
      <c r="P297" s="165" t="s">
        <v>2</v>
      </c>
      <c r="Q297" s="170"/>
      <c r="R297" s="171"/>
      <c r="S297" s="5" t="s">
        <v>3</v>
      </c>
      <c r="T297" s="4" t="s">
        <v>4</v>
      </c>
    </row>
    <row r="298" spans="1:46" x14ac:dyDescent="0.2">
      <c r="A298" s="224"/>
      <c r="B298" s="225">
        <v>1</v>
      </c>
      <c r="C298" s="37" t="str">
        <f>IF(A298&gt;0,IF(VLOOKUP(A298,seznam!$A$2:$C$398,3)&gt;0,VLOOKUP(A298,seznam!$A$2:$C$398,3),"------"),"------")</f>
        <v>------</v>
      </c>
      <c r="D298" s="226"/>
      <c r="E298" s="227"/>
      <c r="F298" s="228"/>
      <c r="G298" s="221" t="str">
        <f>AE301</f>
        <v>0</v>
      </c>
      <c r="H298" s="222" t="str">
        <f>AF301</f>
        <v>:</v>
      </c>
      <c r="I298" s="223" t="str">
        <f>AG301</f>
        <v>0</v>
      </c>
      <c r="J298" s="221" t="str">
        <f>AG303</f>
        <v>0</v>
      </c>
      <c r="K298" s="222" t="str">
        <f>AF303</f>
        <v>:</v>
      </c>
      <c r="L298" s="223" t="str">
        <f>AE303</f>
        <v>0</v>
      </c>
      <c r="M298" s="221" t="str">
        <f>AE298</f>
        <v>0</v>
      </c>
      <c r="N298" s="222" t="str">
        <f>AF298</f>
        <v>:</v>
      </c>
      <c r="O298" s="209" t="str">
        <f>AG298</f>
        <v>0</v>
      </c>
      <c r="P298" s="206">
        <f>G298+J298+M298</f>
        <v>0</v>
      </c>
      <c r="Q298" s="222" t="s">
        <v>5</v>
      </c>
      <c r="R298" s="223">
        <f>I298+L298+O298</f>
        <v>0</v>
      </c>
      <c r="S298" s="208">
        <f>IF(G298&gt;I298,2,IF(AND(G298&lt;I298,H298=":"),1,0))+IF(J298&gt;L298,2,IF(AND(J298&lt;L298,K298=":"),1,0))+IF(M298&gt;O298,2,IF(AND(M298&lt;O298,N298=":"),1,0))</f>
        <v>0</v>
      </c>
      <c r="T298" s="211"/>
      <c r="U298" s="172"/>
      <c r="V298" s="6">
        <v>1</v>
      </c>
      <c r="W298" s="10" t="str">
        <f>C299</f>
        <v>------</v>
      </c>
      <c r="X298" s="16" t="s">
        <v>8</v>
      </c>
      <c r="Y298" s="13" t="str">
        <f>C305</f>
        <v>------</v>
      </c>
      <c r="Z298" s="40"/>
      <c r="AA298" s="41"/>
      <c r="AB298" s="41"/>
      <c r="AC298" s="41"/>
      <c r="AD298" s="45"/>
      <c r="AE298" s="22" t="str">
        <f t="shared" ref="AE298:AE303" si="140">IF(OR(VALUE($AJ298)=0,VALUE($AK298)=0), "0",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)</f>
        <v>0</v>
      </c>
      <c r="AF298" s="23" t="s">
        <v>5</v>
      </c>
      <c r="AG298" s="24" t="str">
        <f t="shared" ref="AG298:AG303" si="141">IF(OR(VALUE($AJ298)=0,VALUE($AK298)=0), "0",IF(AND(LEN(Z298)&gt;0,MID(Z298,1,1)="-"),"1","0")+IF(AND(LEN(AA298)&gt;0,MID(AA298,1,1)="-"),"1","0")+IF(AND(LEN(AB298)&gt;0,MID(AB298,1,1)="-"),"1","0")+IF(AND(LEN(AC298)&gt;0,MID(AC298,1,1)="-"),"1","0")+IF(AND(LEN(AD298)&gt;0,MID(AD298,1,1)="-"),"1","0"))</f>
        <v>0</v>
      </c>
      <c r="AJ298" s="102">
        <f>IF(ISBLANK(U298), A298,0)</f>
        <v>0</v>
      </c>
      <c r="AK298" s="102">
        <f>IF(ISBLANK(U304), A304,0)</f>
        <v>0</v>
      </c>
    </row>
    <row r="299" spans="1:46" x14ac:dyDescent="0.2">
      <c r="A299" s="218"/>
      <c r="B299" s="213"/>
      <c r="C299" s="85" t="str">
        <f>IF(A298&gt;0,IF(VLOOKUP(A298,seznam!$A$2:$C$398,2)&gt;0,VLOOKUP(A298,seznam!$A$2:$C$398,2),"------"),"------")</f>
        <v>------</v>
      </c>
      <c r="D299" s="201"/>
      <c r="E299" s="201"/>
      <c r="F299" s="202"/>
      <c r="G299" s="203"/>
      <c r="H299" s="204"/>
      <c r="I299" s="205"/>
      <c r="J299" s="203"/>
      <c r="K299" s="204"/>
      <c r="L299" s="205"/>
      <c r="M299" s="203"/>
      <c r="N299" s="204"/>
      <c r="O299" s="210"/>
      <c r="P299" s="207"/>
      <c r="Q299" s="204"/>
      <c r="R299" s="205"/>
      <c r="S299" s="197"/>
      <c r="T299" s="198"/>
      <c r="U299" s="172"/>
      <c r="V299" s="7">
        <v>2</v>
      </c>
      <c r="W299" s="11" t="str">
        <f>C301</f>
        <v>------</v>
      </c>
      <c r="X299" s="17" t="s">
        <v>8</v>
      </c>
      <c r="Y299" s="14" t="str">
        <f>C303</f>
        <v>------</v>
      </c>
      <c r="Z299" s="42"/>
      <c r="AA299" s="39"/>
      <c r="AB299" s="39"/>
      <c r="AC299" s="39"/>
      <c r="AD299" s="46"/>
      <c r="AE299" s="25" t="str">
        <f t="shared" si="140"/>
        <v>0</v>
      </c>
      <c r="AF299" s="26" t="s">
        <v>5</v>
      </c>
      <c r="AG299" s="27" t="str">
        <f t="shared" si="141"/>
        <v>0</v>
      </c>
      <c r="AJ299" s="102">
        <f>IF(ISBLANK(U300), A300,0)</f>
        <v>0</v>
      </c>
      <c r="AK299" s="102">
        <f>IF(ISBLANK(U302), A302,0)</f>
        <v>0</v>
      </c>
    </row>
    <row r="300" spans="1:46" x14ac:dyDescent="0.2">
      <c r="A300" s="218"/>
      <c r="B300" s="212">
        <v>2</v>
      </c>
      <c r="C300" s="38" t="str">
        <f>IF(A300&gt;0,IF(VLOOKUP(A300,seznam!$A$2:$C$398,3)&gt;0,VLOOKUP(A300,seznam!$A$2:$C$398,3),"------"),"------")</f>
        <v>------</v>
      </c>
      <c r="D300" s="182" t="str">
        <f>I298</f>
        <v>0</v>
      </c>
      <c r="E300" s="182" t="str">
        <f>H298</f>
        <v>:</v>
      </c>
      <c r="F300" s="186" t="str">
        <f>G298</f>
        <v>0</v>
      </c>
      <c r="G300" s="174"/>
      <c r="H300" s="175"/>
      <c r="I300" s="199"/>
      <c r="J300" s="192" t="str">
        <f>AE299</f>
        <v>0</v>
      </c>
      <c r="K300" s="182" t="str">
        <f>AF299</f>
        <v>:</v>
      </c>
      <c r="L300" s="186" t="str">
        <f>AG299</f>
        <v>0</v>
      </c>
      <c r="M300" s="192" t="str">
        <f>AE302</f>
        <v>0</v>
      </c>
      <c r="N300" s="182" t="str">
        <f>AF302</f>
        <v>:</v>
      </c>
      <c r="O300" s="214" t="str">
        <f>AG302</f>
        <v>0</v>
      </c>
      <c r="P300" s="180">
        <f>D300+J300+M300</f>
        <v>0</v>
      </c>
      <c r="Q300" s="182" t="s">
        <v>5</v>
      </c>
      <c r="R300" s="186">
        <f>F300+L300+O300</f>
        <v>0</v>
      </c>
      <c r="S300" s="188">
        <f>IF(D300&gt;F300,2,IF(AND(D300&lt;F300,E300=":"),1,0))+IF(J300&gt;L300,2,IF(AND(J300&lt;L300,K300=":"),1,0))+IF(M300&gt;O300,2,IF(AND(M300&lt;O300,N300=":"),1,0))</f>
        <v>0</v>
      </c>
      <c r="T300" s="190"/>
      <c r="U300" s="172"/>
      <c r="V300" s="7">
        <v>3</v>
      </c>
      <c r="W300" s="11" t="str">
        <f>C305</f>
        <v>------</v>
      </c>
      <c r="X300" s="18" t="s">
        <v>8</v>
      </c>
      <c r="Y300" s="14" t="str">
        <f>C303</f>
        <v>------</v>
      </c>
      <c r="Z300" s="42"/>
      <c r="AA300" s="39"/>
      <c r="AB300" s="39"/>
      <c r="AC300" s="39"/>
      <c r="AD300" s="46"/>
      <c r="AE300" s="25" t="str">
        <f t="shared" si="140"/>
        <v>0</v>
      </c>
      <c r="AF300" s="26" t="s">
        <v>5</v>
      </c>
      <c r="AG300" s="27" t="str">
        <f t="shared" si="141"/>
        <v>0</v>
      </c>
      <c r="AJ300" s="102">
        <f>IF(ISBLANK(U304), A304,0)</f>
        <v>0</v>
      </c>
      <c r="AK300" s="102">
        <f>IF(ISBLANK(U302), A302,0)</f>
        <v>0</v>
      </c>
    </row>
    <row r="301" spans="1:46" x14ac:dyDescent="0.2">
      <c r="A301" s="218"/>
      <c r="B301" s="213"/>
      <c r="C301" s="35" t="str">
        <f>IF(A300&gt;0,IF(VLOOKUP(A300,seznam!$A$2:$C$398,2)&gt;0,VLOOKUP(A300,seznam!$A$2:$C$398,2),"------"),"------")</f>
        <v>------</v>
      </c>
      <c r="D301" s="204"/>
      <c r="E301" s="204"/>
      <c r="F301" s="205"/>
      <c r="G301" s="200"/>
      <c r="H301" s="201"/>
      <c r="I301" s="202"/>
      <c r="J301" s="203"/>
      <c r="K301" s="204"/>
      <c r="L301" s="205"/>
      <c r="M301" s="203"/>
      <c r="N301" s="204"/>
      <c r="O301" s="210"/>
      <c r="P301" s="194"/>
      <c r="Q301" s="195"/>
      <c r="R301" s="196"/>
      <c r="S301" s="197"/>
      <c r="T301" s="198"/>
      <c r="U301" s="172"/>
      <c r="V301" s="7">
        <v>4</v>
      </c>
      <c r="W301" s="11" t="str">
        <f>C299</f>
        <v>------</v>
      </c>
      <c r="X301" s="17" t="s">
        <v>8</v>
      </c>
      <c r="Y301" s="14" t="str">
        <f>C301</f>
        <v>------</v>
      </c>
      <c r="Z301" s="42"/>
      <c r="AA301" s="39"/>
      <c r="AB301" s="39"/>
      <c r="AC301" s="39"/>
      <c r="AD301" s="46"/>
      <c r="AE301" s="25" t="str">
        <f t="shared" si="140"/>
        <v>0</v>
      </c>
      <c r="AF301" s="26" t="s">
        <v>5</v>
      </c>
      <c r="AG301" s="27" t="str">
        <f t="shared" si="141"/>
        <v>0</v>
      </c>
      <c r="AJ301" s="102">
        <f>IF(ISBLANK(U298), A298,0)</f>
        <v>0</v>
      </c>
      <c r="AK301" s="102">
        <f>IF(ISBLANK(U300), A300,0)</f>
        <v>0</v>
      </c>
    </row>
    <row r="302" spans="1:46" x14ac:dyDescent="0.2">
      <c r="A302" s="218"/>
      <c r="B302" s="212">
        <v>3</v>
      </c>
      <c r="C302" s="38" t="str">
        <f>IF(A302&gt;0,IF(VLOOKUP(A302,seznam!$A$2:$C$398,3)&gt;0,VLOOKUP(A302,seznam!$A$2:$C$398,3),"------"),"------")</f>
        <v>------</v>
      </c>
      <c r="D302" s="182" t="str">
        <f>L298</f>
        <v>0</v>
      </c>
      <c r="E302" s="182" t="str">
        <f>K298</f>
        <v>:</v>
      </c>
      <c r="F302" s="186" t="str">
        <f>J298</f>
        <v>0</v>
      </c>
      <c r="G302" s="192" t="str">
        <f>L300</f>
        <v>0</v>
      </c>
      <c r="H302" s="182" t="str">
        <f>K300</f>
        <v>:</v>
      </c>
      <c r="I302" s="186" t="str">
        <f>J300</f>
        <v>0</v>
      </c>
      <c r="J302" s="174"/>
      <c r="K302" s="175"/>
      <c r="L302" s="199"/>
      <c r="M302" s="192" t="str">
        <f>AG300</f>
        <v>0</v>
      </c>
      <c r="N302" s="182" t="str">
        <f>AF300</f>
        <v>:</v>
      </c>
      <c r="O302" s="214" t="str">
        <f>AE300</f>
        <v>0</v>
      </c>
      <c r="P302" s="180">
        <f>D302+G302+M302</f>
        <v>0</v>
      </c>
      <c r="Q302" s="182" t="s">
        <v>5</v>
      </c>
      <c r="R302" s="186">
        <f>F302+I302+O302</f>
        <v>0</v>
      </c>
      <c r="S302" s="188">
        <f>IF(D302&gt;F302,2,IF(AND(D302&lt;F302,E302=":"),1,0))+IF(G302&gt;I302,2,IF(AND(G302&lt;I302,H302=":"),1,0))+IF(M302&gt;O302,2,IF(AND(M302&lt;O302,N302=":"),1,0))</f>
        <v>0</v>
      </c>
      <c r="T302" s="190"/>
      <c r="U302" s="172"/>
      <c r="V302" s="7">
        <v>5</v>
      </c>
      <c r="W302" s="11" t="str">
        <f>C301</f>
        <v>------</v>
      </c>
      <c r="X302" s="17" t="s">
        <v>8</v>
      </c>
      <c r="Y302" s="14" t="str">
        <f>C305</f>
        <v>------</v>
      </c>
      <c r="Z302" s="42"/>
      <c r="AA302" s="39"/>
      <c r="AB302" s="39"/>
      <c r="AC302" s="39"/>
      <c r="AD302" s="46"/>
      <c r="AE302" s="25" t="str">
        <f t="shared" si="140"/>
        <v>0</v>
      </c>
      <c r="AF302" s="26" t="s">
        <v>5</v>
      </c>
      <c r="AG302" s="27" t="str">
        <f t="shared" si="141"/>
        <v>0</v>
      </c>
      <c r="AJ302" s="102">
        <f>IF(ISBLANK(U300), A300,0)</f>
        <v>0</v>
      </c>
      <c r="AK302" s="102">
        <f>IF(ISBLANK(U304), A304,0)</f>
        <v>0</v>
      </c>
    </row>
    <row r="303" spans="1:46" ht="13.5" thickBot="1" x14ac:dyDescent="0.25">
      <c r="A303" s="218"/>
      <c r="B303" s="213"/>
      <c r="C303" s="35" t="str">
        <f>IF(A302&gt;0,IF(VLOOKUP(A302,seznam!$A$2:$C$398,2)&gt;0,VLOOKUP(A302,seznam!$A$2:$C$398,2),"------"),"------")</f>
        <v>------</v>
      </c>
      <c r="D303" s="204"/>
      <c r="E303" s="204"/>
      <c r="F303" s="205"/>
      <c r="G303" s="203"/>
      <c r="H303" s="204"/>
      <c r="I303" s="205"/>
      <c r="J303" s="200"/>
      <c r="K303" s="201"/>
      <c r="L303" s="202"/>
      <c r="M303" s="203"/>
      <c r="N303" s="204"/>
      <c r="O303" s="210"/>
      <c r="P303" s="207"/>
      <c r="Q303" s="204"/>
      <c r="R303" s="205"/>
      <c r="S303" s="197"/>
      <c r="T303" s="198"/>
      <c r="U303" s="172"/>
      <c r="V303" s="8">
        <v>6</v>
      </c>
      <c r="W303" s="12" t="str">
        <f>C303</f>
        <v>------</v>
      </c>
      <c r="X303" s="19" t="s">
        <v>8</v>
      </c>
      <c r="Y303" s="15" t="str">
        <f>C299</f>
        <v>------</v>
      </c>
      <c r="Z303" s="43"/>
      <c r="AA303" s="44"/>
      <c r="AB303" s="44"/>
      <c r="AC303" s="44"/>
      <c r="AD303" s="47"/>
      <c r="AE303" s="28" t="str">
        <f t="shared" si="140"/>
        <v>0</v>
      </c>
      <c r="AF303" s="29" t="s">
        <v>5</v>
      </c>
      <c r="AG303" s="30" t="str">
        <f t="shared" si="141"/>
        <v>0</v>
      </c>
      <c r="AJ303" s="102">
        <f>IF(ISBLANK(U302), A302,0)</f>
        <v>0</v>
      </c>
      <c r="AK303" s="102">
        <f>IF(ISBLANK(U298), A298,0)</f>
        <v>0</v>
      </c>
    </row>
    <row r="304" spans="1:46" x14ac:dyDescent="0.2">
      <c r="A304" s="218"/>
      <c r="B304" s="212">
        <v>4</v>
      </c>
      <c r="C304" s="38" t="str">
        <f>IF(A304&gt;0,IF(VLOOKUP(A304,seznam!$A$2:$C$398,3)&gt;0,VLOOKUP(A304,seznam!$A$2:$C$398,3),"------"),"------")</f>
        <v>------</v>
      </c>
      <c r="D304" s="182" t="str">
        <f>O298</f>
        <v>0</v>
      </c>
      <c r="E304" s="182" t="str">
        <f>N298</f>
        <v>:</v>
      </c>
      <c r="F304" s="186" t="str">
        <f>M298</f>
        <v>0</v>
      </c>
      <c r="G304" s="192" t="str">
        <f>O300</f>
        <v>0</v>
      </c>
      <c r="H304" s="182" t="str">
        <f>N300</f>
        <v>:</v>
      </c>
      <c r="I304" s="186" t="str">
        <f>M300</f>
        <v>0</v>
      </c>
      <c r="J304" s="192" t="str">
        <f>O302</f>
        <v>0</v>
      </c>
      <c r="K304" s="182" t="str">
        <f>N302</f>
        <v>:</v>
      </c>
      <c r="L304" s="186" t="str">
        <f>M302</f>
        <v>0</v>
      </c>
      <c r="M304" s="174"/>
      <c r="N304" s="175"/>
      <c r="O304" s="176"/>
      <c r="P304" s="180">
        <f>D304+G304+J304</f>
        <v>0</v>
      </c>
      <c r="Q304" s="182" t="s">
        <v>5</v>
      </c>
      <c r="R304" s="186">
        <f>F304+I304+L304</f>
        <v>0</v>
      </c>
      <c r="S304" s="188">
        <f>IF(D304&gt;F304,2,IF(AND(D304&lt;F304,E304=":"),1,0))+IF(G304&gt;I304,2,IF(AND(G304&lt;I304,H304=":"),1,0))+IF(J304&gt;L304,2,IF(AND(J304&lt;L304,K304=":"),1,0))</f>
        <v>0</v>
      </c>
      <c r="T304" s="190"/>
      <c r="U304" s="173"/>
    </row>
    <row r="305" spans="1:37" ht="13.5" thickBot="1" x14ac:dyDescent="0.25">
      <c r="A305" s="219"/>
      <c r="B305" s="220"/>
      <c r="C305" s="36" t="str">
        <f>IF(A304&gt;0,IF(VLOOKUP(A304,seznam!$A$2:$C$398,2)&gt;0,VLOOKUP(A304,seznam!$A$2:$C$398,2),"------"),"------")</f>
        <v>------</v>
      </c>
      <c r="D305" s="183"/>
      <c r="E305" s="183"/>
      <c r="F305" s="187"/>
      <c r="G305" s="193"/>
      <c r="H305" s="183"/>
      <c r="I305" s="187"/>
      <c r="J305" s="193"/>
      <c r="K305" s="183"/>
      <c r="L305" s="187"/>
      <c r="M305" s="177"/>
      <c r="N305" s="178"/>
      <c r="O305" s="179"/>
      <c r="P305" s="181"/>
      <c r="Q305" s="183"/>
      <c r="R305" s="187"/>
      <c r="S305" s="189"/>
      <c r="T305" s="191"/>
      <c r="U305" s="173"/>
    </row>
    <row r="306" spans="1:37" ht="13.5" thickBot="1" x14ac:dyDescent="0.25"/>
    <row r="307" spans="1:37" ht="13.5" thickBot="1" x14ac:dyDescent="0.25">
      <c r="A307" s="86"/>
      <c r="B307" s="163" t="s">
        <v>41</v>
      </c>
      <c r="C307" s="164"/>
      <c r="D307" s="165">
        <v>1</v>
      </c>
      <c r="E307" s="166"/>
      <c r="F307" s="167"/>
      <c r="G307" s="168">
        <v>2</v>
      </c>
      <c r="H307" s="166"/>
      <c r="I307" s="167"/>
      <c r="J307" s="168">
        <v>3</v>
      </c>
      <c r="K307" s="166"/>
      <c r="L307" s="167"/>
      <c r="M307" s="168">
        <v>4</v>
      </c>
      <c r="N307" s="166"/>
      <c r="O307" s="169"/>
      <c r="P307" s="165" t="s">
        <v>2</v>
      </c>
      <c r="Q307" s="170"/>
      <c r="R307" s="171"/>
      <c r="S307" s="5" t="s">
        <v>3</v>
      </c>
      <c r="T307" s="4" t="s">
        <v>4</v>
      </c>
    </row>
    <row r="308" spans="1:37" x14ac:dyDescent="0.2">
      <c r="A308" s="224"/>
      <c r="B308" s="225">
        <v>1</v>
      </c>
      <c r="C308" s="37" t="str">
        <f>IF(A308&gt;0,IF(VLOOKUP(A308,seznam!$A$2:$C$398,3)&gt;0,VLOOKUP(A308,seznam!$A$2:$C$398,3),"------"),"------")</f>
        <v>------</v>
      </c>
      <c r="D308" s="226"/>
      <c r="E308" s="227"/>
      <c r="F308" s="228"/>
      <c r="G308" s="221" t="str">
        <f>AE311</f>
        <v>0</v>
      </c>
      <c r="H308" s="222" t="str">
        <f>AF311</f>
        <v>:</v>
      </c>
      <c r="I308" s="223" t="str">
        <f>AG311</f>
        <v>0</v>
      </c>
      <c r="J308" s="221" t="str">
        <f>AG313</f>
        <v>0</v>
      </c>
      <c r="K308" s="222" t="str">
        <f>AF313</f>
        <v>:</v>
      </c>
      <c r="L308" s="223" t="str">
        <f>AE313</f>
        <v>0</v>
      </c>
      <c r="M308" s="221" t="str">
        <f>AE308</f>
        <v>0</v>
      </c>
      <c r="N308" s="222" t="str">
        <f>AF308</f>
        <v>:</v>
      </c>
      <c r="O308" s="209" t="str">
        <f>AG308</f>
        <v>0</v>
      </c>
      <c r="P308" s="206">
        <f>G308+J308+M308</f>
        <v>0</v>
      </c>
      <c r="Q308" s="222" t="s">
        <v>5</v>
      </c>
      <c r="R308" s="223">
        <f>I308+L308+O308</f>
        <v>0</v>
      </c>
      <c r="S308" s="208">
        <f>IF(G308&gt;I308,2,IF(AND(G308&lt;I308,H308=":"),1,0))+IF(J308&gt;L308,2,IF(AND(J308&lt;L308,K308=":"),1,0))+IF(M308&gt;O308,2,IF(AND(M308&lt;O308,N308=":"),1,0))</f>
        <v>0</v>
      </c>
      <c r="T308" s="211"/>
      <c r="U308" s="172"/>
      <c r="V308" s="6">
        <v>1</v>
      </c>
      <c r="W308" s="10" t="str">
        <f>C309</f>
        <v>------</v>
      </c>
      <c r="X308" s="16" t="s">
        <v>8</v>
      </c>
      <c r="Y308" s="13" t="str">
        <f>C315</f>
        <v>------</v>
      </c>
      <c r="Z308" s="40"/>
      <c r="AA308" s="41"/>
      <c r="AB308" s="41"/>
      <c r="AC308" s="41"/>
      <c r="AD308" s="45"/>
      <c r="AE308" s="22" t="str">
        <f t="shared" ref="AE308:AE313" si="142">IF(OR(VALUE($AJ308)=0,VALUE($AK308)=0), "0",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)</f>
        <v>0</v>
      </c>
      <c r="AF308" s="23" t="s">
        <v>5</v>
      </c>
      <c r="AG308" s="24" t="str">
        <f t="shared" ref="AG308:AG313" si="143">IF(OR(VALUE($AJ308)=0,VALUE($AK308)=0), "0",IF(AND(LEN(Z308)&gt;0,MID(Z308,1,1)="-"),"1","0")+IF(AND(LEN(AA308)&gt;0,MID(AA308,1,1)="-"),"1","0")+IF(AND(LEN(AB308)&gt;0,MID(AB308,1,1)="-"),"1","0")+IF(AND(LEN(AC308)&gt;0,MID(AC308,1,1)="-"),"1","0")+IF(AND(LEN(AD308)&gt;0,MID(AD308,1,1)="-"),"1","0"))</f>
        <v>0</v>
      </c>
      <c r="AJ308" s="102">
        <f>IF(ISBLANK(U308), A308,0)</f>
        <v>0</v>
      </c>
      <c r="AK308" s="102">
        <f>IF(ISBLANK(U314), A314,0)</f>
        <v>0</v>
      </c>
    </row>
    <row r="309" spans="1:37" x14ac:dyDescent="0.2">
      <c r="A309" s="218"/>
      <c r="B309" s="213"/>
      <c r="C309" s="85" t="str">
        <f>IF(A308&gt;0,IF(VLOOKUP(A308,seznam!$A$2:$C$398,2)&gt;0,VLOOKUP(A308,seznam!$A$2:$C$398,2),"------"),"------")</f>
        <v>------</v>
      </c>
      <c r="D309" s="201"/>
      <c r="E309" s="201"/>
      <c r="F309" s="202"/>
      <c r="G309" s="203"/>
      <c r="H309" s="204"/>
      <c r="I309" s="205"/>
      <c r="J309" s="203"/>
      <c r="K309" s="204"/>
      <c r="L309" s="205"/>
      <c r="M309" s="203"/>
      <c r="N309" s="204"/>
      <c r="O309" s="210"/>
      <c r="P309" s="207"/>
      <c r="Q309" s="204"/>
      <c r="R309" s="205"/>
      <c r="S309" s="197"/>
      <c r="T309" s="198"/>
      <c r="U309" s="172"/>
      <c r="V309" s="7">
        <v>2</v>
      </c>
      <c r="W309" s="11" t="str">
        <f>C311</f>
        <v>------</v>
      </c>
      <c r="X309" s="17" t="s">
        <v>8</v>
      </c>
      <c r="Y309" s="14" t="str">
        <f>C313</f>
        <v>------</v>
      </c>
      <c r="Z309" s="42"/>
      <c r="AA309" s="39"/>
      <c r="AB309" s="39"/>
      <c r="AC309" s="39"/>
      <c r="AD309" s="46"/>
      <c r="AE309" s="25" t="str">
        <f t="shared" si="142"/>
        <v>0</v>
      </c>
      <c r="AF309" s="26" t="s">
        <v>5</v>
      </c>
      <c r="AG309" s="27" t="str">
        <f t="shared" si="143"/>
        <v>0</v>
      </c>
      <c r="AJ309" s="102">
        <f>IF(ISBLANK(U310), A310,0)</f>
        <v>0</v>
      </c>
      <c r="AK309" s="102">
        <f>IF(ISBLANK(U312), A312,0)</f>
        <v>0</v>
      </c>
    </row>
    <row r="310" spans="1:37" x14ac:dyDescent="0.2">
      <c r="A310" s="218"/>
      <c r="B310" s="212">
        <v>2</v>
      </c>
      <c r="C310" s="38" t="str">
        <f>IF(A310&gt;0,IF(VLOOKUP(A310,seznam!$A$2:$C$398,3)&gt;0,VLOOKUP(A310,seznam!$A$2:$C$398,3),"------"),"------")</f>
        <v>------</v>
      </c>
      <c r="D310" s="182" t="str">
        <f>I308</f>
        <v>0</v>
      </c>
      <c r="E310" s="182" t="str">
        <f>H308</f>
        <v>:</v>
      </c>
      <c r="F310" s="186" t="str">
        <f>G308</f>
        <v>0</v>
      </c>
      <c r="G310" s="174"/>
      <c r="H310" s="175"/>
      <c r="I310" s="199"/>
      <c r="J310" s="192" t="str">
        <f>AE309</f>
        <v>0</v>
      </c>
      <c r="K310" s="182" t="str">
        <f>AF309</f>
        <v>:</v>
      </c>
      <c r="L310" s="186" t="str">
        <f>AG309</f>
        <v>0</v>
      </c>
      <c r="M310" s="192" t="str">
        <f>AE312</f>
        <v>0</v>
      </c>
      <c r="N310" s="182" t="str">
        <f>AF312</f>
        <v>:</v>
      </c>
      <c r="O310" s="214" t="str">
        <f>AG312</f>
        <v>0</v>
      </c>
      <c r="P310" s="180">
        <f>D310+J310+M310</f>
        <v>0</v>
      </c>
      <c r="Q310" s="182" t="s">
        <v>5</v>
      </c>
      <c r="R310" s="186">
        <f>F310+L310+O310</f>
        <v>0</v>
      </c>
      <c r="S310" s="188">
        <f>IF(D310&gt;F310,2,IF(AND(D310&lt;F310,E310=":"),1,0))+IF(J310&gt;L310,2,IF(AND(J310&lt;L310,K310=":"),1,0))+IF(M310&gt;O310,2,IF(AND(M310&lt;O310,N310=":"),1,0))</f>
        <v>0</v>
      </c>
      <c r="T310" s="190"/>
      <c r="U310" s="172"/>
      <c r="V310" s="7">
        <v>3</v>
      </c>
      <c r="W310" s="11" t="str">
        <f>C315</f>
        <v>------</v>
      </c>
      <c r="X310" s="18" t="s">
        <v>8</v>
      </c>
      <c r="Y310" s="14" t="str">
        <f>C313</f>
        <v>------</v>
      </c>
      <c r="Z310" s="42"/>
      <c r="AA310" s="39"/>
      <c r="AB310" s="39"/>
      <c r="AC310" s="39"/>
      <c r="AD310" s="46"/>
      <c r="AE310" s="25" t="str">
        <f t="shared" si="142"/>
        <v>0</v>
      </c>
      <c r="AF310" s="26" t="s">
        <v>5</v>
      </c>
      <c r="AG310" s="27" t="str">
        <f t="shared" si="143"/>
        <v>0</v>
      </c>
      <c r="AJ310" s="102">
        <f>IF(ISBLANK(U314), A314,0)</f>
        <v>0</v>
      </c>
      <c r="AK310" s="102">
        <f>IF(ISBLANK(U312), A312,0)</f>
        <v>0</v>
      </c>
    </row>
    <row r="311" spans="1:37" x14ac:dyDescent="0.2">
      <c r="A311" s="218"/>
      <c r="B311" s="213"/>
      <c r="C311" s="35" t="str">
        <f>IF(A310&gt;0,IF(VLOOKUP(A310,seznam!$A$2:$C$398,2)&gt;0,VLOOKUP(A310,seznam!$A$2:$C$398,2),"------"),"------")</f>
        <v>------</v>
      </c>
      <c r="D311" s="204"/>
      <c r="E311" s="204"/>
      <c r="F311" s="205"/>
      <c r="G311" s="200"/>
      <c r="H311" s="201"/>
      <c r="I311" s="202"/>
      <c r="J311" s="203"/>
      <c r="K311" s="204"/>
      <c r="L311" s="205"/>
      <c r="M311" s="203"/>
      <c r="N311" s="204"/>
      <c r="O311" s="210"/>
      <c r="P311" s="194"/>
      <c r="Q311" s="195"/>
      <c r="R311" s="196"/>
      <c r="S311" s="197"/>
      <c r="T311" s="198"/>
      <c r="U311" s="172"/>
      <c r="V311" s="7">
        <v>4</v>
      </c>
      <c r="W311" s="11" t="str">
        <f>C309</f>
        <v>------</v>
      </c>
      <c r="X311" s="17" t="s">
        <v>8</v>
      </c>
      <c r="Y311" s="14" t="str">
        <f>C311</f>
        <v>------</v>
      </c>
      <c r="Z311" s="42"/>
      <c r="AA311" s="39"/>
      <c r="AB311" s="39"/>
      <c r="AC311" s="39"/>
      <c r="AD311" s="46"/>
      <c r="AE311" s="25" t="str">
        <f t="shared" si="142"/>
        <v>0</v>
      </c>
      <c r="AF311" s="26" t="s">
        <v>5</v>
      </c>
      <c r="AG311" s="27" t="str">
        <f t="shared" si="143"/>
        <v>0</v>
      </c>
      <c r="AJ311" s="102">
        <f>IF(ISBLANK(U308), A308,0)</f>
        <v>0</v>
      </c>
      <c r="AK311" s="102">
        <f>IF(ISBLANK(U310), A310,0)</f>
        <v>0</v>
      </c>
    </row>
    <row r="312" spans="1:37" x14ac:dyDescent="0.2">
      <c r="A312" s="218"/>
      <c r="B312" s="212">
        <v>3</v>
      </c>
      <c r="C312" s="38" t="str">
        <f>IF(A312&gt;0,IF(VLOOKUP(A312,seznam!$A$2:$C$398,3)&gt;0,VLOOKUP(A312,seznam!$A$2:$C$398,3),"------"),"------")</f>
        <v>------</v>
      </c>
      <c r="D312" s="182" t="str">
        <f>L308</f>
        <v>0</v>
      </c>
      <c r="E312" s="182" t="str">
        <f>K308</f>
        <v>:</v>
      </c>
      <c r="F312" s="186" t="str">
        <f>J308</f>
        <v>0</v>
      </c>
      <c r="G312" s="192" t="str">
        <f>L310</f>
        <v>0</v>
      </c>
      <c r="H312" s="182" t="str">
        <f>K310</f>
        <v>:</v>
      </c>
      <c r="I312" s="186" t="str">
        <f>J310</f>
        <v>0</v>
      </c>
      <c r="J312" s="174"/>
      <c r="K312" s="175"/>
      <c r="L312" s="199"/>
      <c r="M312" s="192" t="str">
        <f>AG310</f>
        <v>0</v>
      </c>
      <c r="N312" s="182" t="str">
        <f>AF310</f>
        <v>:</v>
      </c>
      <c r="O312" s="214" t="str">
        <f>AE310</f>
        <v>0</v>
      </c>
      <c r="P312" s="180">
        <f>D312+G312+M312</f>
        <v>0</v>
      </c>
      <c r="Q312" s="182" t="s">
        <v>5</v>
      </c>
      <c r="R312" s="186">
        <f>F312+I312+O312</f>
        <v>0</v>
      </c>
      <c r="S312" s="188">
        <f>IF(D312&gt;F312,2,IF(AND(D312&lt;F312,E312=":"),1,0))+IF(G312&gt;I312,2,IF(AND(G312&lt;I312,H312=":"),1,0))+IF(M312&gt;O312,2,IF(AND(M312&lt;O312,N312=":"),1,0))</f>
        <v>0</v>
      </c>
      <c r="T312" s="190"/>
      <c r="U312" s="172"/>
      <c r="V312" s="7">
        <v>5</v>
      </c>
      <c r="W312" s="11" t="str">
        <f>C311</f>
        <v>------</v>
      </c>
      <c r="X312" s="17" t="s">
        <v>8</v>
      </c>
      <c r="Y312" s="14" t="str">
        <f>C315</f>
        <v>------</v>
      </c>
      <c r="Z312" s="42"/>
      <c r="AA312" s="39"/>
      <c r="AB312" s="39"/>
      <c r="AC312" s="39"/>
      <c r="AD312" s="46"/>
      <c r="AE312" s="25" t="str">
        <f t="shared" si="142"/>
        <v>0</v>
      </c>
      <c r="AF312" s="26" t="s">
        <v>5</v>
      </c>
      <c r="AG312" s="27" t="str">
        <f t="shared" si="143"/>
        <v>0</v>
      </c>
      <c r="AJ312" s="102">
        <f>IF(ISBLANK(U310), A310,0)</f>
        <v>0</v>
      </c>
      <c r="AK312" s="102">
        <f>IF(ISBLANK(U314), A314,0)</f>
        <v>0</v>
      </c>
    </row>
    <row r="313" spans="1:37" ht="13.5" thickBot="1" x14ac:dyDescent="0.25">
      <c r="A313" s="218"/>
      <c r="B313" s="213"/>
      <c r="C313" s="35" t="str">
        <f>IF(A312&gt;0,IF(VLOOKUP(A312,seznam!$A$2:$C$398,2)&gt;0,VLOOKUP(A312,seznam!$A$2:$C$398,2),"------"),"------")</f>
        <v>------</v>
      </c>
      <c r="D313" s="204"/>
      <c r="E313" s="204"/>
      <c r="F313" s="205"/>
      <c r="G313" s="203"/>
      <c r="H313" s="204"/>
      <c r="I313" s="205"/>
      <c r="J313" s="200"/>
      <c r="K313" s="201"/>
      <c r="L313" s="202"/>
      <c r="M313" s="203"/>
      <c r="N313" s="204"/>
      <c r="O313" s="210"/>
      <c r="P313" s="207"/>
      <c r="Q313" s="204"/>
      <c r="R313" s="205"/>
      <c r="S313" s="197"/>
      <c r="T313" s="198"/>
      <c r="U313" s="172"/>
      <c r="V313" s="8">
        <v>6</v>
      </c>
      <c r="W313" s="12" t="str">
        <f>C313</f>
        <v>------</v>
      </c>
      <c r="X313" s="19" t="s">
        <v>8</v>
      </c>
      <c r="Y313" s="15" t="str">
        <f>C309</f>
        <v>------</v>
      </c>
      <c r="Z313" s="43"/>
      <c r="AA313" s="44"/>
      <c r="AB313" s="44"/>
      <c r="AC313" s="44"/>
      <c r="AD313" s="47"/>
      <c r="AE313" s="28" t="str">
        <f t="shared" si="142"/>
        <v>0</v>
      </c>
      <c r="AF313" s="29" t="s">
        <v>5</v>
      </c>
      <c r="AG313" s="30" t="str">
        <f t="shared" si="143"/>
        <v>0</v>
      </c>
      <c r="AJ313" s="102">
        <f>IF(ISBLANK(U312), A312,0)</f>
        <v>0</v>
      </c>
      <c r="AK313" s="102">
        <f>IF(ISBLANK(U308), A308,0)</f>
        <v>0</v>
      </c>
    </row>
    <row r="314" spans="1:37" x14ac:dyDescent="0.2">
      <c r="A314" s="218"/>
      <c r="B314" s="212">
        <v>4</v>
      </c>
      <c r="C314" s="38" t="str">
        <f>IF(A314&gt;0,IF(VLOOKUP(A314,seznam!$A$2:$C$398,3)&gt;0,VLOOKUP(A314,seznam!$A$2:$C$398,3),"------"),"------")</f>
        <v>------</v>
      </c>
      <c r="D314" s="182" t="str">
        <f>O308</f>
        <v>0</v>
      </c>
      <c r="E314" s="182" t="str">
        <f>N308</f>
        <v>:</v>
      </c>
      <c r="F314" s="186" t="str">
        <f>M308</f>
        <v>0</v>
      </c>
      <c r="G314" s="192" t="str">
        <f>O310</f>
        <v>0</v>
      </c>
      <c r="H314" s="182" t="str">
        <f>N310</f>
        <v>:</v>
      </c>
      <c r="I314" s="186" t="str">
        <f>M310</f>
        <v>0</v>
      </c>
      <c r="J314" s="192" t="str">
        <f>O312</f>
        <v>0</v>
      </c>
      <c r="K314" s="182" t="str">
        <f>N312</f>
        <v>:</v>
      </c>
      <c r="L314" s="186" t="str">
        <f>M312</f>
        <v>0</v>
      </c>
      <c r="M314" s="174"/>
      <c r="N314" s="175"/>
      <c r="O314" s="176"/>
      <c r="P314" s="180">
        <f>D314+G314+J314</f>
        <v>0</v>
      </c>
      <c r="Q314" s="182" t="s">
        <v>5</v>
      </c>
      <c r="R314" s="186">
        <f>F314+I314+L314</f>
        <v>0</v>
      </c>
      <c r="S314" s="188">
        <f>IF(D314&gt;F314,2,IF(AND(D314&lt;F314,E314=":"),1,0))+IF(G314&gt;I314,2,IF(AND(G314&lt;I314,H314=":"),1,0))+IF(J314&gt;L314,2,IF(AND(J314&lt;L314,K314=":"),1,0))</f>
        <v>0</v>
      </c>
      <c r="T314" s="190"/>
      <c r="U314" s="173"/>
    </row>
    <row r="315" spans="1:37" ht="13.5" thickBot="1" x14ac:dyDescent="0.25">
      <c r="A315" s="219"/>
      <c r="B315" s="220"/>
      <c r="C315" s="36" t="str">
        <f>IF(A314&gt;0,IF(VLOOKUP(A314,seznam!$A$2:$C$398,2)&gt;0,VLOOKUP(A314,seznam!$A$2:$C$398,2),"------"),"------")</f>
        <v>------</v>
      </c>
      <c r="D315" s="183"/>
      <c r="E315" s="183"/>
      <c r="F315" s="187"/>
      <c r="G315" s="193"/>
      <c r="H315" s="183"/>
      <c r="I315" s="187"/>
      <c r="J315" s="193"/>
      <c r="K315" s="183"/>
      <c r="L315" s="187"/>
      <c r="M315" s="177"/>
      <c r="N315" s="178"/>
      <c r="O315" s="179"/>
      <c r="P315" s="181"/>
      <c r="Q315" s="183"/>
      <c r="R315" s="187"/>
      <c r="S315" s="189"/>
      <c r="T315" s="191"/>
      <c r="U315" s="173"/>
    </row>
    <row r="316" spans="1:37" ht="13.5" thickBot="1" x14ac:dyDescent="0.25"/>
    <row r="317" spans="1:37" ht="13.5" thickBot="1" x14ac:dyDescent="0.25">
      <c r="A317" s="86"/>
      <c r="B317" s="163" t="s">
        <v>42</v>
      </c>
      <c r="C317" s="164"/>
      <c r="D317" s="165">
        <v>1</v>
      </c>
      <c r="E317" s="166"/>
      <c r="F317" s="167"/>
      <c r="G317" s="168">
        <v>2</v>
      </c>
      <c r="H317" s="166"/>
      <c r="I317" s="167"/>
      <c r="J317" s="168">
        <v>3</v>
      </c>
      <c r="K317" s="166"/>
      <c r="L317" s="167"/>
      <c r="M317" s="168">
        <v>4</v>
      </c>
      <c r="N317" s="166"/>
      <c r="O317" s="169"/>
      <c r="P317" s="165" t="s">
        <v>2</v>
      </c>
      <c r="Q317" s="170"/>
      <c r="R317" s="171"/>
      <c r="S317" s="5" t="s">
        <v>3</v>
      </c>
      <c r="T317" s="4" t="s">
        <v>4</v>
      </c>
    </row>
    <row r="318" spans="1:37" x14ac:dyDescent="0.2">
      <c r="A318" s="224"/>
      <c r="B318" s="225">
        <v>1</v>
      </c>
      <c r="C318" s="37" t="str">
        <f>IF(A318&gt;0,IF(VLOOKUP(A318,seznam!$A$2:$C$398,3)&gt;0,VLOOKUP(A318,seznam!$A$2:$C$398,3),"------"),"------")</f>
        <v>------</v>
      </c>
      <c r="D318" s="226"/>
      <c r="E318" s="227"/>
      <c r="F318" s="228"/>
      <c r="G318" s="221" t="str">
        <f>AE321</f>
        <v>0</v>
      </c>
      <c r="H318" s="222" t="str">
        <f>AF321</f>
        <v>:</v>
      </c>
      <c r="I318" s="223" t="str">
        <f>AG321</f>
        <v>0</v>
      </c>
      <c r="J318" s="221" t="str">
        <f>AG323</f>
        <v>0</v>
      </c>
      <c r="K318" s="222" t="str">
        <f>AF323</f>
        <v>:</v>
      </c>
      <c r="L318" s="223" t="str">
        <f>AE323</f>
        <v>0</v>
      </c>
      <c r="M318" s="221" t="str">
        <f>AE318</f>
        <v>0</v>
      </c>
      <c r="N318" s="222" t="str">
        <f>AF318</f>
        <v>:</v>
      </c>
      <c r="O318" s="209" t="str">
        <f>AG318</f>
        <v>0</v>
      </c>
      <c r="P318" s="206">
        <f>G318+J318+M318</f>
        <v>0</v>
      </c>
      <c r="Q318" s="222" t="s">
        <v>5</v>
      </c>
      <c r="R318" s="223">
        <f>I318+L318+O318</f>
        <v>0</v>
      </c>
      <c r="S318" s="208">
        <f>IF(G318&gt;I318,2,IF(AND(G318&lt;I318,H318=":"),1,0))+IF(J318&gt;L318,2,IF(AND(J318&lt;L318,K318=":"),1,0))+IF(M318&gt;O318,2,IF(AND(M318&lt;O318,N318=":"),1,0))</f>
        <v>0</v>
      </c>
      <c r="T318" s="211"/>
      <c r="U318" s="172"/>
      <c r="V318" s="6">
        <v>1</v>
      </c>
      <c r="W318" s="10" t="str">
        <f>C319</f>
        <v>------</v>
      </c>
      <c r="X318" s="16" t="s">
        <v>8</v>
      </c>
      <c r="Y318" s="13" t="str">
        <f>C325</f>
        <v>------</v>
      </c>
      <c r="Z318" s="40"/>
      <c r="AA318" s="41"/>
      <c r="AB318" s="41"/>
      <c r="AC318" s="41"/>
      <c r="AD318" s="45"/>
      <c r="AE318" s="22" t="str">
        <f t="shared" ref="AE318:AE323" si="144">IF(OR(VALUE($AJ318)=0,VALUE($AK318)=0), "0",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)</f>
        <v>0</v>
      </c>
      <c r="AF318" s="23" t="s">
        <v>5</v>
      </c>
      <c r="AG318" s="24" t="str">
        <f t="shared" ref="AG318:AG323" si="145">IF(OR(VALUE($AJ318)=0,VALUE($AK318)=0), "0",IF(AND(LEN(Z318)&gt;0,MID(Z318,1,1)="-"),"1","0")+IF(AND(LEN(AA318)&gt;0,MID(AA318,1,1)="-"),"1","0")+IF(AND(LEN(AB318)&gt;0,MID(AB318,1,1)="-"),"1","0")+IF(AND(LEN(AC318)&gt;0,MID(AC318,1,1)="-"),"1","0")+IF(AND(LEN(AD318)&gt;0,MID(AD318,1,1)="-"),"1","0"))</f>
        <v>0</v>
      </c>
      <c r="AJ318" s="102">
        <f>IF(ISBLANK(U318), A318,0)</f>
        <v>0</v>
      </c>
      <c r="AK318" s="102">
        <f>IF(ISBLANK(U324), A324,0)</f>
        <v>0</v>
      </c>
    </row>
    <row r="319" spans="1:37" x14ac:dyDescent="0.2">
      <c r="A319" s="218"/>
      <c r="B319" s="213"/>
      <c r="C319" s="85" t="str">
        <f>IF(A318&gt;0,IF(VLOOKUP(A318,seznam!$A$2:$C$398,2)&gt;0,VLOOKUP(A318,seznam!$A$2:$C$398,2),"------"),"------")</f>
        <v>------</v>
      </c>
      <c r="D319" s="201"/>
      <c r="E319" s="201"/>
      <c r="F319" s="202"/>
      <c r="G319" s="203"/>
      <c r="H319" s="204"/>
      <c r="I319" s="205"/>
      <c r="J319" s="203"/>
      <c r="K319" s="204"/>
      <c r="L319" s="205"/>
      <c r="M319" s="203"/>
      <c r="N319" s="204"/>
      <c r="O319" s="210"/>
      <c r="P319" s="207"/>
      <c r="Q319" s="204"/>
      <c r="R319" s="205"/>
      <c r="S319" s="197"/>
      <c r="T319" s="198"/>
      <c r="U319" s="172"/>
      <c r="V319" s="7">
        <v>2</v>
      </c>
      <c r="W319" s="11" t="str">
        <f>C321</f>
        <v>------</v>
      </c>
      <c r="X319" s="17" t="s">
        <v>8</v>
      </c>
      <c r="Y319" s="14" t="str">
        <f>C323</f>
        <v>------</v>
      </c>
      <c r="Z319" s="42"/>
      <c r="AA319" s="39"/>
      <c r="AB319" s="39"/>
      <c r="AC319" s="39"/>
      <c r="AD319" s="46"/>
      <c r="AE319" s="25" t="str">
        <f t="shared" si="144"/>
        <v>0</v>
      </c>
      <c r="AF319" s="26" t="s">
        <v>5</v>
      </c>
      <c r="AG319" s="27" t="str">
        <f t="shared" si="145"/>
        <v>0</v>
      </c>
      <c r="AJ319" s="102">
        <f>IF(ISBLANK(U320), A320,0)</f>
        <v>0</v>
      </c>
      <c r="AK319" s="102">
        <f>IF(ISBLANK(U322), A322,0)</f>
        <v>0</v>
      </c>
    </row>
    <row r="320" spans="1:37" x14ac:dyDescent="0.2">
      <c r="A320" s="218"/>
      <c r="B320" s="212">
        <v>2</v>
      </c>
      <c r="C320" s="38" t="str">
        <f>IF(A320&gt;0,IF(VLOOKUP(A320,seznam!$A$2:$C$398,3)&gt;0,VLOOKUP(A320,seznam!$A$2:$C$398,3),"------"),"------")</f>
        <v>------</v>
      </c>
      <c r="D320" s="182" t="str">
        <f>I318</f>
        <v>0</v>
      </c>
      <c r="E320" s="182" t="str">
        <f>H318</f>
        <v>:</v>
      </c>
      <c r="F320" s="186" t="str">
        <f>G318</f>
        <v>0</v>
      </c>
      <c r="G320" s="174"/>
      <c r="H320" s="175"/>
      <c r="I320" s="199"/>
      <c r="J320" s="192" t="str">
        <f>AE319</f>
        <v>0</v>
      </c>
      <c r="K320" s="182" t="str">
        <f>AF319</f>
        <v>:</v>
      </c>
      <c r="L320" s="186" t="str">
        <f>AG319</f>
        <v>0</v>
      </c>
      <c r="M320" s="192" t="str">
        <f>AE322</f>
        <v>0</v>
      </c>
      <c r="N320" s="182" t="str">
        <f>AF322</f>
        <v>:</v>
      </c>
      <c r="O320" s="214" t="str">
        <f>AG322</f>
        <v>0</v>
      </c>
      <c r="P320" s="180">
        <f>D320+J320+M320</f>
        <v>0</v>
      </c>
      <c r="Q320" s="182" t="s">
        <v>5</v>
      </c>
      <c r="R320" s="186">
        <f>F320+L320+O320</f>
        <v>0</v>
      </c>
      <c r="S320" s="188">
        <f>IF(D320&gt;F320,2,IF(AND(D320&lt;F320,E320=":"),1,0))+IF(J320&gt;L320,2,IF(AND(J320&lt;L320,K320=":"),1,0))+IF(M320&gt;O320,2,IF(AND(M320&lt;O320,N320=":"),1,0))</f>
        <v>0</v>
      </c>
      <c r="T320" s="190"/>
      <c r="U320" s="172"/>
      <c r="V320" s="7">
        <v>3</v>
      </c>
      <c r="W320" s="11" t="str">
        <f>C325</f>
        <v>------</v>
      </c>
      <c r="X320" s="18" t="s">
        <v>8</v>
      </c>
      <c r="Y320" s="14" t="str">
        <f>C323</f>
        <v>------</v>
      </c>
      <c r="Z320" s="42"/>
      <c r="AA320" s="39"/>
      <c r="AB320" s="39"/>
      <c r="AC320" s="39"/>
      <c r="AD320" s="46"/>
      <c r="AE320" s="25" t="str">
        <f t="shared" si="144"/>
        <v>0</v>
      </c>
      <c r="AF320" s="26" t="s">
        <v>5</v>
      </c>
      <c r="AG320" s="27" t="str">
        <f t="shared" si="145"/>
        <v>0</v>
      </c>
      <c r="AJ320" s="102">
        <f>IF(ISBLANK(U324), A324,0)</f>
        <v>0</v>
      </c>
      <c r="AK320" s="102">
        <f>IF(ISBLANK(U322), A322,0)</f>
        <v>0</v>
      </c>
    </row>
    <row r="321" spans="1:37" x14ac:dyDescent="0.2">
      <c r="A321" s="218"/>
      <c r="B321" s="213"/>
      <c r="C321" s="35" t="str">
        <f>IF(A320&gt;0,IF(VLOOKUP(A320,seznam!$A$2:$C$398,2)&gt;0,VLOOKUP(A320,seznam!$A$2:$C$398,2),"------"),"------")</f>
        <v>------</v>
      </c>
      <c r="D321" s="204"/>
      <c r="E321" s="204"/>
      <c r="F321" s="205"/>
      <c r="G321" s="200"/>
      <c r="H321" s="201"/>
      <c r="I321" s="202"/>
      <c r="J321" s="203"/>
      <c r="K321" s="204"/>
      <c r="L321" s="205"/>
      <c r="M321" s="203"/>
      <c r="N321" s="204"/>
      <c r="O321" s="210"/>
      <c r="P321" s="194"/>
      <c r="Q321" s="195"/>
      <c r="R321" s="196"/>
      <c r="S321" s="197"/>
      <c r="T321" s="198"/>
      <c r="U321" s="172"/>
      <c r="V321" s="7">
        <v>4</v>
      </c>
      <c r="W321" s="11" t="str">
        <f>C319</f>
        <v>------</v>
      </c>
      <c r="X321" s="17" t="s">
        <v>8</v>
      </c>
      <c r="Y321" s="14" t="str">
        <f>C321</f>
        <v>------</v>
      </c>
      <c r="Z321" s="42"/>
      <c r="AA321" s="39"/>
      <c r="AB321" s="39"/>
      <c r="AC321" s="39"/>
      <c r="AD321" s="46"/>
      <c r="AE321" s="25" t="str">
        <f t="shared" si="144"/>
        <v>0</v>
      </c>
      <c r="AF321" s="26" t="s">
        <v>5</v>
      </c>
      <c r="AG321" s="27" t="str">
        <f t="shared" si="145"/>
        <v>0</v>
      </c>
      <c r="AJ321" s="102">
        <f>IF(ISBLANK(U318), A318,0)</f>
        <v>0</v>
      </c>
      <c r="AK321" s="102">
        <f>IF(ISBLANK(U320), A320,0)</f>
        <v>0</v>
      </c>
    </row>
    <row r="322" spans="1:37" x14ac:dyDescent="0.2">
      <c r="A322" s="218"/>
      <c r="B322" s="212">
        <v>3</v>
      </c>
      <c r="C322" s="38" t="str">
        <f>IF(A322&gt;0,IF(VLOOKUP(A322,seznam!$A$2:$C$398,3)&gt;0,VLOOKUP(A322,seznam!$A$2:$C$398,3),"------"),"------")</f>
        <v>------</v>
      </c>
      <c r="D322" s="182" t="str">
        <f>L318</f>
        <v>0</v>
      </c>
      <c r="E322" s="182" t="str">
        <f>K318</f>
        <v>:</v>
      </c>
      <c r="F322" s="186" t="str">
        <f>J318</f>
        <v>0</v>
      </c>
      <c r="G322" s="192" t="str">
        <f>L320</f>
        <v>0</v>
      </c>
      <c r="H322" s="182" t="str">
        <f>K320</f>
        <v>:</v>
      </c>
      <c r="I322" s="186" t="str">
        <f>J320</f>
        <v>0</v>
      </c>
      <c r="J322" s="174"/>
      <c r="K322" s="175"/>
      <c r="L322" s="199"/>
      <c r="M322" s="192" t="str">
        <f>AG320</f>
        <v>0</v>
      </c>
      <c r="N322" s="182" t="str">
        <f>AF320</f>
        <v>:</v>
      </c>
      <c r="O322" s="214" t="str">
        <f>AE320</f>
        <v>0</v>
      </c>
      <c r="P322" s="180">
        <f>D322+G322+M322</f>
        <v>0</v>
      </c>
      <c r="Q322" s="182" t="s">
        <v>5</v>
      </c>
      <c r="R322" s="186">
        <f>F322+I322+O322</f>
        <v>0</v>
      </c>
      <c r="S322" s="188">
        <f>IF(D322&gt;F322,2,IF(AND(D322&lt;F322,E322=":"),1,0))+IF(G322&gt;I322,2,IF(AND(G322&lt;I322,H322=":"),1,0))+IF(M322&gt;O322,2,IF(AND(M322&lt;O322,N322=":"),1,0))</f>
        <v>0</v>
      </c>
      <c r="T322" s="190"/>
      <c r="U322" s="172"/>
      <c r="V322" s="7">
        <v>5</v>
      </c>
      <c r="W322" s="11" t="str">
        <f>C321</f>
        <v>------</v>
      </c>
      <c r="X322" s="17" t="s">
        <v>8</v>
      </c>
      <c r="Y322" s="14" t="str">
        <f>C325</f>
        <v>------</v>
      </c>
      <c r="Z322" s="42"/>
      <c r="AA322" s="39"/>
      <c r="AB322" s="39"/>
      <c r="AC322" s="39"/>
      <c r="AD322" s="46"/>
      <c r="AE322" s="25" t="str">
        <f t="shared" si="144"/>
        <v>0</v>
      </c>
      <c r="AF322" s="26" t="s">
        <v>5</v>
      </c>
      <c r="AG322" s="27" t="str">
        <f t="shared" si="145"/>
        <v>0</v>
      </c>
      <c r="AJ322" s="102">
        <f>IF(ISBLANK(U320), A320,0)</f>
        <v>0</v>
      </c>
      <c r="AK322" s="102">
        <f>IF(ISBLANK(U324), A324,0)</f>
        <v>0</v>
      </c>
    </row>
    <row r="323" spans="1:37" ht="13.5" thickBot="1" x14ac:dyDescent="0.25">
      <c r="A323" s="218"/>
      <c r="B323" s="213"/>
      <c r="C323" s="35" t="str">
        <f>IF(A322&gt;0,IF(VLOOKUP(A322,seznam!$A$2:$C$398,2)&gt;0,VLOOKUP(A322,seznam!$A$2:$C$398,2),"------"),"------")</f>
        <v>------</v>
      </c>
      <c r="D323" s="204"/>
      <c r="E323" s="204"/>
      <c r="F323" s="205"/>
      <c r="G323" s="203"/>
      <c r="H323" s="204"/>
      <c r="I323" s="205"/>
      <c r="J323" s="200"/>
      <c r="K323" s="201"/>
      <c r="L323" s="202"/>
      <c r="M323" s="203"/>
      <c r="N323" s="204"/>
      <c r="O323" s="210"/>
      <c r="P323" s="207"/>
      <c r="Q323" s="204"/>
      <c r="R323" s="205"/>
      <c r="S323" s="197"/>
      <c r="T323" s="198"/>
      <c r="U323" s="172"/>
      <c r="V323" s="8">
        <v>6</v>
      </c>
      <c r="W323" s="12" t="str">
        <f>C323</f>
        <v>------</v>
      </c>
      <c r="X323" s="19" t="s">
        <v>8</v>
      </c>
      <c r="Y323" s="15" t="str">
        <f>C319</f>
        <v>------</v>
      </c>
      <c r="Z323" s="43"/>
      <c r="AA323" s="44"/>
      <c r="AB323" s="44"/>
      <c r="AC323" s="44"/>
      <c r="AD323" s="47"/>
      <c r="AE323" s="28" t="str">
        <f t="shared" si="144"/>
        <v>0</v>
      </c>
      <c r="AF323" s="29" t="s">
        <v>5</v>
      </c>
      <c r="AG323" s="30" t="str">
        <f t="shared" si="145"/>
        <v>0</v>
      </c>
      <c r="AJ323" s="102">
        <f>IF(ISBLANK(U322), A322,0)</f>
        <v>0</v>
      </c>
      <c r="AK323" s="102">
        <f>IF(ISBLANK(U318), A318,0)</f>
        <v>0</v>
      </c>
    </row>
    <row r="324" spans="1:37" x14ac:dyDescent="0.2">
      <c r="A324" s="218"/>
      <c r="B324" s="212">
        <v>4</v>
      </c>
      <c r="C324" s="38" t="str">
        <f>IF(A324&gt;0,IF(VLOOKUP(A324,seznam!$A$2:$C$398,3)&gt;0,VLOOKUP(A324,seznam!$A$2:$C$398,3),"------"),"------")</f>
        <v>------</v>
      </c>
      <c r="D324" s="182" t="str">
        <f>O318</f>
        <v>0</v>
      </c>
      <c r="E324" s="182" t="str">
        <f>N318</f>
        <v>:</v>
      </c>
      <c r="F324" s="186" t="str">
        <f>M318</f>
        <v>0</v>
      </c>
      <c r="G324" s="192" t="str">
        <f>O320</f>
        <v>0</v>
      </c>
      <c r="H324" s="182" t="str">
        <f>N320</f>
        <v>:</v>
      </c>
      <c r="I324" s="186" t="str">
        <f>M320</f>
        <v>0</v>
      </c>
      <c r="J324" s="192" t="str">
        <f>O322</f>
        <v>0</v>
      </c>
      <c r="K324" s="182" t="str">
        <f>N322</f>
        <v>:</v>
      </c>
      <c r="L324" s="186" t="str">
        <f>M322</f>
        <v>0</v>
      </c>
      <c r="M324" s="174"/>
      <c r="N324" s="175"/>
      <c r="O324" s="176"/>
      <c r="P324" s="180">
        <f>D324+G324+J324</f>
        <v>0</v>
      </c>
      <c r="Q324" s="182" t="s">
        <v>5</v>
      </c>
      <c r="R324" s="186">
        <f>F324+I324+L324</f>
        <v>0</v>
      </c>
      <c r="S324" s="188">
        <f>IF(D324&gt;F324,2,IF(AND(D324&lt;F324,E324=":"),1,0))+IF(G324&gt;I324,2,IF(AND(G324&lt;I324,H324=":"),1,0))+IF(J324&gt;L324,2,IF(AND(J324&lt;L324,K324=":"),1,0))</f>
        <v>0</v>
      </c>
      <c r="T324" s="190"/>
      <c r="U324" s="173"/>
    </row>
    <row r="325" spans="1:37" ht="13.5" thickBot="1" x14ac:dyDescent="0.25">
      <c r="A325" s="219"/>
      <c r="B325" s="220"/>
      <c r="C325" s="36" t="str">
        <f>IF(A324&gt;0,IF(VLOOKUP(A324,seznam!$A$2:$C$398,2)&gt;0,VLOOKUP(A324,seznam!$A$2:$C$398,2),"------"),"------")</f>
        <v>------</v>
      </c>
      <c r="D325" s="183"/>
      <c r="E325" s="183"/>
      <c r="F325" s="187"/>
      <c r="G325" s="193"/>
      <c r="H325" s="183"/>
      <c r="I325" s="187"/>
      <c r="J325" s="193"/>
      <c r="K325" s="183"/>
      <c r="L325" s="187"/>
      <c r="M325" s="177"/>
      <c r="N325" s="178"/>
      <c r="O325" s="179"/>
      <c r="P325" s="181"/>
      <c r="Q325" s="183"/>
      <c r="R325" s="187"/>
      <c r="S325" s="189"/>
      <c r="T325" s="191"/>
      <c r="U325" s="173"/>
    </row>
    <row r="326" spans="1:37" ht="13.5" thickBot="1" x14ac:dyDescent="0.25"/>
    <row r="327" spans="1:37" ht="13.5" thickBot="1" x14ac:dyDescent="0.25">
      <c r="A327" s="86"/>
      <c r="B327" s="163" t="s">
        <v>43</v>
      </c>
      <c r="C327" s="164"/>
      <c r="D327" s="165">
        <v>1</v>
      </c>
      <c r="E327" s="166"/>
      <c r="F327" s="167"/>
      <c r="G327" s="168">
        <v>2</v>
      </c>
      <c r="H327" s="166"/>
      <c r="I327" s="167"/>
      <c r="J327" s="168">
        <v>3</v>
      </c>
      <c r="K327" s="166"/>
      <c r="L327" s="167"/>
      <c r="M327" s="168">
        <v>4</v>
      </c>
      <c r="N327" s="166"/>
      <c r="O327" s="169"/>
      <c r="P327" s="165" t="s">
        <v>2</v>
      </c>
      <c r="Q327" s="170"/>
      <c r="R327" s="171"/>
      <c r="S327" s="5" t="s">
        <v>3</v>
      </c>
      <c r="T327" s="4" t="s">
        <v>4</v>
      </c>
    </row>
    <row r="328" spans="1:37" x14ac:dyDescent="0.2">
      <c r="A328" s="224"/>
      <c r="B328" s="225">
        <v>1</v>
      </c>
      <c r="C328" s="37" t="str">
        <f>IF(A328&gt;0,IF(VLOOKUP(A328,seznam!$A$2:$C$398,3)&gt;0,VLOOKUP(A328,seznam!$A$2:$C$398,3),"------"),"------")</f>
        <v>------</v>
      </c>
      <c r="D328" s="226"/>
      <c r="E328" s="227"/>
      <c r="F328" s="228"/>
      <c r="G328" s="221" t="str">
        <f>AE331</f>
        <v>0</v>
      </c>
      <c r="H328" s="222" t="str">
        <f>AF331</f>
        <v>:</v>
      </c>
      <c r="I328" s="223" t="str">
        <f>AG331</f>
        <v>0</v>
      </c>
      <c r="J328" s="221" t="str">
        <f>AG333</f>
        <v>0</v>
      </c>
      <c r="K328" s="222" t="str">
        <f>AF333</f>
        <v>:</v>
      </c>
      <c r="L328" s="223" t="str">
        <f>AE333</f>
        <v>0</v>
      </c>
      <c r="M328" s="221" t="str">
        <f>AE328</f>
        <v>0</v>
      </c>
      <c r="N328" s="222" t="str">
        <f>AF328</f>
        <v>:</v>
      </c>
      <c r="O328" s="209" t="str">
        <f>AG328</f>
        <v>0</v>
      </c>
      <c r="P328" s="206">
        <f>G328+J328+M328</f>
        <v>0</v>
      </c>
      <c r="Q328" s="222" t="s">
        <v>5</v>
      </c>
      <c r="R328" s="223">
        <f>I328+L328+O328</f>
        <v>0</v>
      </c>
      <c r="S328" s="208">
        <f>IF(G328&gt;I328,2,IF(AND(G328&lt;I328,H328=":"),1,0))+IF(J328&gt;L328,2,IF(AND(J328&lt;L328,K328=":"),1,0))+IF(M328&gt;O328,2,IF(AND(M328&lt;O328,N328=":"),1,0))</f>
        <v>0</v>
      </c>
      <c r="T328" s="211"/>
      <c r="U328" s="172"/>
      <c r="V328" s="6">
        <v>1</v>
      </c>
      <c r="W328" s="10" t="str">
        <f>C329</f>
        <v>------</v>
      </c>
      <c r="X328" s="16" t="s">
        <v>8</v>
      </c>
      <c r="Y328" s="13" t="str">
        <f>C335</f>
        <v>------</v>
      </c>
      <c r="Z328" s="40"/>
      <c r="AA328" s="41"/>
      <c r="AB328" s="41"/>
      <c r="AC328" s="41"/>
      <c r="AD328" s="45"/>
      <c r="AE328" s="22" t="str">
        <f t="shared" ref="AE328:AE333" si="146">IF(OR(VALUE($AJ328)=0,VALUE($AK328)=0), "0",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)</f>
        <v>0</v>
      </c>
      <c r="AF328" s="23" t="s">
        <v>5</v>
      </c>
      <c r="AG328" s="24" t="str">
        <f t="shared" ref="AG328:AG333" si="147">IF(OR(VALUE($AJ328)=0,VALUE($AK328)=0), "0",IF(AND(LEN(Z328)&gt;0,MID(Z328,1,1)="-"),"1","0")+IF(AND(LEN(AA328)&gt;0,MID(AA328,1,1)="-"),"1","0")+IF(AND(LEN(AB328)&gt;0,MID(AB328,1,1)="-"),"1","0")+IF(AND(LEN(AC328)&gt;0,MID(AC328,1,1)="-"),"1","0")+IF(AND(LEN(AD328)&gt;0,MID(AD328,1,1)="-"),"1","0"))</f>
        <v>0</v>
      </c>
      <c r="AJ328" s="102">
        <f>IF(ISBLANK(U328), A328,0)</f>
        <v>0</v>
      </c>
      <c r="AK328" s="102">
        <f>IF(ISBLANK(U334), A334,0)</f>
        <v>0</v>
      </c>
    </row>
    <row r="329" spans="1:37" x14ac:dyDescent="0.2">
      <c r="A329" s="218"/>
      <c r="B329" s="213"/>
      <c r="C329" s="85" t="str">
        <f>IF(A328&gt;0,IF(VLOOKUP(A328,seznam!$A$2:$C$398,2)&gt;0,VLOOKUP(A328,seznam!$A$2:$C$398,2),"------"),"------")</f>
        <v>------</v>
      </c>
      <c r="D329" s="201"/>
      <c r="E329" s="201"/>
      <c r="F329" s="202"/>
      <c r="G329" s="203"/>
      <c r="H329" s="204"/>
      <c r="I329" s="205"/>
      <c r="J329" s="203"/>
      <c r="K329" s="204"/>
      <c r="L329" s="205"/>
      <c r="M329" s="203"/>
      <c r="N329" s="204"/>
      <c r="O329" s="210"/>
      <c r="P329" s="207"/>
      <c r="Q329" s="204"/>
      <c r="R329" s="205"/>
      <c r="S329" s="197"/>
      <c r="T329" s="198"/>
      <c r="U329" s="172"/>
      <c r="V329" s="7">
        <v>2</v>
      </c>
      <c r="W329" s="11" t="str">
        <f>C331</f>
        <v>------</v>
      </c>
      <c r="X329" s="17" t="s">
        <v>8</v>
      </c>
      <c r="Y329" s="14" t="str">
        <f>C333</f>
        <v>------</v>
      </c>
      <c r="Z329" s="42"/>
      <c r="AA329" s="39"/>
      <c r="AB329" s="39"/>
      <c r="AC329" s="39"/>
      <c r="AD329" s="46"/>
      <c r="AE329" s="25" t="str">
        <f t="shared" si="146"/>
        <v>0</v>
      </c>
      <c r="AF329" s="26" t="s">
        <v>5</v>
      </c>
      <c r="AG329" s="27" t="str">
        <f t="shared" si="147"/>
        <v>0</v>
      </c>
      <c r="AJ329" s="102">
        <f>IF(ISBLANK(U330), A330,0)</f>
        <v>0</v>
      </c>
      <c r="AK329" s="102">
        <f>IF(ISBLANK(U332), A332,0)</f>
        <v>0</v>
      </c>
    </row>
    <row r="330" spans="1:37" x14ac:dyDescent="0.2">
      <c r="A330" s="218"/>
      <c r="B330" s="212">
        <v>2</v>
      </c>
      <c r="C330" s="38" t="str">
        <f>IF(A330&gt;0,IF(VLOOKUP(A330,seznam!$A$2:$C$398,3)&gt;0,VLOOKUP(A330,seznam!$A$2:$C$398,3),"------"),"------")</f>
        <v>------</v>
      </c>
      <c r="D330" s="182" t="str">
        <f>I328</f>
        <v>0</v>
      </c>
      <c r="E330" s="182" t="str">
        <f>H328</f>
        <v>:</v>
      </c>
      <c r="F330" s="186" t="str">
        <f>G328</f>
        <v>0</v>
      </c>
      <c r="G330" s="174"/>
      <c r="H330" s="175"/>
      <c r="I330" s="199"/>
      <c r="J330" s="192" t="str">
        <f>AE329</f>
        <v>0</v>
      </c>
      <c r="K330" s="182" t="str">
        <f>AF329</f>
        <v>:</v>
      </c>
      <c r="L330" s="186" t="str">
        <f>AG329</f>
        <v>0</v>
      </c>
      <c r="M330" s="192" t="str">
        <f>AE332</f>
        <v>0</v>
      </c>
      <c r="N330" s="182" t="str">
        <f>AF332</f>
        <v>:</v>
      </c>
      <c r="O330" s="214" t="str">
        <f>AG332</f>
        <v>0</v>
      </c>
      <c r="P330" s="180">
        <f>D330+J330+M330</f>
        <v>0</v>
      </c>
      <c r="Q330" s="182" t="s">
        <v>5</v>
      </c>
      <c r="R330" s="186">
        <f>F330+L330+O330</f>
        <v>0</v>
      </c>
      <c r="S330" s="188">
        <f>IF(D330&gt;F330,2,IF(AND(D330&lt;F330,E330=":"),1,0))+IF(J330&gt;L330,2,IF(AND(J330&lt;L330,K330=":"),1,0))+IF(M330&gt;O330,2,IF(AND(M330&lt;O330,N330=":"),1,0))</f>
        <v>0</v>
      </c>
      <c r="T330" s="190"/>
      <c r="U330" s="172"/>
      <c r="V330" s="7">
        <v>3</v>
      </c>
      <c r="W330" s="11" t="str">
        <f>C335</f>
        <v>------</v>
      </c>
      <c r="X330" s="18" t="s">
        <v>8</v>
      </c>
      <c r="Y330" s="14" t="str">
        <f>C333</f>
        <v>------</v>
      </c>
      <c r="Z330" s="42"/>
      <c r="AA330" s="39"/>
      <c r="AB330" s="39"/>
      <c r="AC330" s="39"/>
      <c r="AD330" s="46"/>
      <c r="AE330" s="25" t="str">
        <f t="shared" si="146"/>
        <v>0</v>
      </c>
      <c r="AF330" s="26" t="s">
        <v>5</v>
      </c>
      <c r="AG330" s="27" t="str">
        <f t="shared" si="147"/>
        <v>0</v>
      </c>
      <c r="AJ330" s="102">
        <f>IF(ISBLANK(U334), A334,0)</f>
        <v>0</v>
      </c>
      <c r="AK330" s="102">
        <f>IF(ISBLANK(U332), A332,0)</f>
        <v>0</v>
      </c>
    </row>
    <row r="331" spans="1:37" x14ac:dyDescent="0.2">
      <c r="A331" s="218"/>
      <c r="B331" s="213"/>
      <c r="C331" s="35" t="str">
        <f>IF(A330&gt;0,IF(VLOOKUP(A330,seznam!$A$2:$C$398,2)&gt;0,VLOOKUP(A330,seznam!$A$2:$C$398,2),"------"),"------")</f>
        <v>------</v>
      </c>
      <c r="D331" s="204"/>
      <c r="E331" s="204"/>
      <c r="F331" s="205"/>
      <c r="G331" s="200"/>
      <c r="H331" s="201"/>
      <c r="I331" s="202"/>
      <c r="J331" s="203"/>
      <c r="K331" s="204"/>
      <c r="L331" s="205"/>
      <c r="M331" s="203"/>
      <c r="N331" s="204"/>
      <c r="O331" s="210"/>
      <c r="P331" s="194"/>
      <c r="Q331" s="195"/>
      <c r="R331" s="196"/>
      <c r="S331" s="197"/>
      <c r="T331" s="198"/>
      <c r="U331" s="172"/>
      <c r="V331" s="7">
        <v>4</v>
      </c>
      <c r="W331" s="11" t="str">
        <f>C329</f>
        <v>------</v>
      </c>
      <c r="X331" s="17" t="s">
        <v>8</v>
      </c>
      <c r="Y331" s="14" t="str">
        <f>C331</f>
        <v>------</v>
      </c>
      <c r="Z331" s="42"/>
      <c r="AA331" s="39"/>
      <c r="AB331" s="39"/>
      <c r="AC331" s="39"/>
      <c r="AD331" s="46"/>
      <c r="AE331" s="25" t="str">
        <f t="shared" si="146"/>
        <v>0</v>
      </c>
      <c r="AF331" s="26" t="s">
        <v>5</v>
      </c>
      <c r="AG331" s="27" t="str">
        <f t="shared" si="147"/>
        <v>0</v>
      </c>
      <c r="AJ331" s="102">
        <f>IF(ISBLANK(U328), A328,0)</f>
        <v>0</v>
      </c>
      <c r="AK331" s="102">
        <f>IF(ISBLANK(U330), A330,0)</f>
        <v>0</v>
      </c>
    </row>
    <row r="332" spans="1:37" x14ac:dyDescent="0.2">
      <c r="A332" s="218"/>
      <c r="B332" s="212">
        <v>3</v>
      </c>
      <c r="C332" s="38" t="str">
        <f>IF(A332&gt;0,IF(VLOOKUP(A332,seznam!$A$2:$C$398,3)&gt;0,VLOOKUP(A332,seznam!$A$2:$C$398,3),"------"),"------")</f>
        <v>------</v>
      </c>
      <c r="D332" s="182" t="str">
        <f>L328</f>
        <v>0</v>
      </c>
      <c r="E332" s="182" t="str">
        <f>K328</f>
        <v>:</v>
      </c>
      <c r="F332" s="186" t="str">
        <f>J328</f>
        <v>0</v>
      </c>
      <c r="G332" s="192" t="str">
        <f>L330</f>
        <v>0</v>
      </c>
      <c r="H332" s="182" t="str">
        <f>K330</f>
        <v>:</v>
      </c>
      <c r="I332" s="186" t="str">
        <f>J330</f>
        <v>0</v>
      </c>
      <c r="J332" s="174"/>
      <c r="K332" s="175"/>
      <c r="L332" s="199"/>
      <c r="M332" s="192" t="str">
        <f>AG330</f>
        <v>0</v>
      </c>
      <c r="N332" s="182" t="str">
        <f>AF330</f>
        <v>:</v>
      </c>
      <c r="O332" s="214" t="str">
        <f>AE330</f>
        <v>0</v>
      </c>
      <c r="P332" s="180">
        <f>D332+G332+M332</f>
        <v>0</v>
      </c>
      <c r="Q332" s="182" t="s">
        <v>5</v>
      </c>
      <c r="R332" s="186">
        <f>F332+I332+O332</f>
        <v>0</v>
      </c>
      <c r="S332" s="188">
        <f>IF(D332&gt;F332,2,IF(AND(D332&lt;F332,E332=":"),1,0))+IF(G332&gt;I332,2,IF(AND(G332&lt;I332,H332=":"),1,0))+IF(M332&gt;O332,2,IF(AND(M332&lt;O332,N332=":"),1,0))</f>
        <v>0</v>
      </c>
      <c r="T332" s="190"/>
      <c r="U332" s="172"/>
      <c r="V332" s="7">
        <v>5</v>
      </c>
      <c r="W332" s="11" t="str">
        <f>C331</f>
        <v>------</v>
      </c>
      <c r="X332" s="17" t="s">
        <v>8</v>
      </c>
      <c r="Y332" s="14" t="str">
        <f>C335</f>
        <v>------</v>
      </c>
      <c r="Z332" s="42"/>
      <c r="AA332" s="39"/>
      <c r="AB332" s="39"/>
      <c r="AC332" s="39"/>
      <c r="AD332" s="46"/>
      <c r="AE332" s="25" t="str">
        <f t="shared" si="146"/>
        <v>0</v>
      </c>
      <c r="AF332" s="26" t="s">
        <v>5</v>
      </c>
      <c r="AG332" s="27" t="str">
        <f t="shared" si="147"/>
        <v>0</v>
      </c>
      <c r="AJ332" s="102">
        <f>IF(ISBLANK(U330), A330,0)</f>
        <v>0</v>
      </c>
      <c r="AK332" s="102">
        <f>IF(ISBLANK(U334), A334,0)</f>
        <v>0</v>
      </c>
    </row>
    <row r="333" spans="1:37" ht="13.5" thickBot="1" x14ac:dyDescent="0.25">
      <c r="A333" s="218"/>
      <c r="B333" s="213"/>
      <c r="C333" s="35" t="str">
        <f>IF(A332&gt;0,IF(VLOOKUP(A332,seznam!$A$2:$C$398,2)&gt;0,VLOOKUP(A332,seznam!$A$2:$C$398,2),"------"),"------")</f>
        <v>------</v>
      </c>
      <c r="D333" s="204"/>
      <c r="E333" s="204"/>
      <c r="F333" s="205"/>
      <c r="G333" s="203"/>
      <c r="H333" s="204"/>
      <c r="I333" s="205"/>
      <c r="J333" s="200"/>
      <c r="K333" s="201"/>
      <c r="L333" s="202"/>
      <c r="M333" s="203"/>
      <c r="N333" s="204"/>
      <c r="O333" s="210"/>
      <c r="P333" s="207"/>
      <c r="Q333" s="204"/>
      <c r="R333" s="205"/>
      <c r="S333" s="197"/>
      <c r="T333" s="198"/>
      <c r="U333" s="172"/>
      <c r="V333" s="8">
        <v>6</v>
      </c>
      <c r="W333" s="12" t="str">
        <f>C333</f>
        <v>------</v>
      </c>
      <c r="X333" s="19" t="s">
        <v>8</v>
      </c>
      <c r="Y333" s="15" t="str">
        <f>C329</f>
        <v>------</v>
      </c>
      <c r="Z333" s="43"/>
      <c r="AA333" s="44"/>
      <c r="AB333" s="44"/>
      <c r="AC333" s="44"/>
      <c r="AD333" s="47"/>
      <c r="AE333" s="28" t="str">
        <f t="shared" si="146"/>
        <v>0</v>
      </c>
      <c r="AF333" s="29" t="s">
        <v>5</v>
      </c>
      <c r="AG333" s="30" t="str">
        <f t="shared" si="147"/>
        <v>0</v>
      </c>
      <c r="AJ333" s="102">
        <f>IF(ISBLANK(U332), A332,0)</f>
        <v>0</v>
      </c>
      <c r="AK333" s="102">
        <f>IF(ISBLANK(U328), A328,0)</f>
        <v>0</v>
      </c>
    </row>
    <row r="334" spans="1:37" x14ac:dyDescent="0.2">
      <c r="A334" s="218"/>
      <c r="B334" s="212">
        <v>4</v>
      </c>
      <c r="C334" s="38" t="str">
        <f>IF(A334&gt;0,IF(VLOOKUP(A334,seznam!$A$2:$C$398,3)&gt;0,VLOOKUP(A334,seznam!$A$2:$C$398,3),"------"),"------")</f>
        <v>------</v>
      </c>
      <c r="D334" s="182" t="str">
        <f>O328</f>
        <v>0</v>
      </c>
      <c r="E334" s="182" t="str">
        <f>N328</f>
        <v>:</v>
      </c>
      <c r="F334" s="186" t="str">
        <f>M328</f>
        <v>0</v>
      </c>
      <c r="G334" s="192" t="str">
        <f>O330</f>
        <v>0</v>
      </c>
      <c r="H334" s="182" t="str">
        <f>N330</f>
        <v>:</v>
      </c>
      <c r="I334" s="186" t="str">
        <f>M330</f>
        <v>0</v>
      </c>
      <c r="J334" s="192" t="str">
        <f>O332</f>
        <v>0</v>
      </c>
      <c r="K334" s="182" t="str">
        <f>N332</f>
        <v>:</v>
      </c>
      <c r="L334" s="186" t="str">
        <f>M332</f>
        <v>0</v>
      </c>
      <c r="M334" s="174"/>
      <c r="N334" s="175"/>
      <c r="O334" s="176"/>
      <c r="P334" s="180">
        <f>D334+G334+J334</f>
        <v>0</v>
      </c>
      <c r="Q334" s="182" t="s">
        <v>5</v>
      </c>
      <c r="R334" s="186">
        <f>F334+I334+L334</f>
        <v>0</v>
      </c>
      <c r="S334" s="188">
        <f>IF(D334&gt;F334,2,IF(AND(D334&lt;F334,E334=":"),1,0))+IF(G334&gt;I334,2,IF(AND(G334&lt;I334,H334=":"),1,0))+IF(J334&gt;L334,2,IF(AND(J334&lt;L334,K334=":"),1,0))</f>
        <v>0</v>
      </c>
      <c r="T334" s="190"/>
      <c r="U334" s="173"/>
    </row>
    <row r="335" spans="1:37" ht="13.5" thickBot="1" x14ac:dyDescent="0.25">
      <c r="A335" s="219"/>
      <c r="B335" s="220"/>
      <c r="C335" s="36" t="str">
        <f>IF(A334&gt;0,IF(VLOOKUP(A334,seznam!$A$2:$C$398,2)&gt;0,VLOOKUP(A334,seznam!$A$2:$C$398,2),"------"),"------")</f>
        <v>------</v>
      </c>
      <c r="D335" s="183"/>
      <c r="E335" s="183"/>
      <c r="F335" s="187"/>
      <c r="G335" s="193"/>
      <c r="H335" s="183"/>
      <c r="I335" s="187"/>
      <c r="J335" s="193"/>
      <c r="K335" s="183"/>
      <c r="L335" s="187"/>
      <c r="M335" s="177"/>
      <c r="N335" s="178"/>
      <c r="O335" s="179"/>
      <c r="P335" s="181"/>
      <c r="Q335" s="183"/>
      <c r="R335" s="187"/>
      <c r="S335" s="189"/>
      <c r="T335" s="191"/>
      <c r="U335" s="173"/>
    </row>
  </sheetData>
  <mergeCells count="2506"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Q68:Q69"/>
    <mergeCell ref="R68:R69"/>
    <mergeCell ref="G68:I69"/>
    <mergeCell ref="J68:J69"/>
    <mergeCell ref="K68:K69"/>
    <mergeCell ref="L68:L69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G34:G35"/>
    <mergeCell ref="T30:T31"/>
    <mergeCell ref="K30:K31"/>
    <mergeCell ref="L30:L31"/>
    <mergeCell ref="M30:O31"/>
    <mergeCell ref="P30:P31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K34:K35"/>
    <mergeCell ref="L34:L35"/>
    <mergeCell ref="M34:M35"/>
    <mergeCell ref="N34:N35"/>
    <mergeCell ref="S34:S35"/>
    <mergeCell ref="G24:G25"/>
    <mergeCell ref="S26:S27"/>
    <mergeCell ref="F26:F27"/>
    <mergeCell ref="K26:K27"/>
    <mergeCell ref="L26:L27"/>
    <mergeCell ref="G28:G29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T26:T27"/>
    <mergeCell ref="M26:M27"/>
    <mergeCell ref="N26:N27"/>
    <mergeCell ref="O26:O27"/>
    <mergeCell ref="P26:P27"/>
    <mergeCell ref="R26:R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E10:E11"/>
    <mergeCell ref="I10:I11"/>
    <mergeCell ref="K10:K11"/>
    <mergeCell ref="T10:T11"/>
    <mergeCell ref="S10:S11"/>
    <mergeCell ref="Q14:Q15"/>
    <mergeCell ref="R14:R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B20:B21"/>
    <mergeCell ref="D20:D21"/>
    <mergeCell ref="E20:E21"/>
    <mergeCell ref="F20:F21"/>
    <mergeCell ref="G20:G21"/>
    <mergeCell ref="H20:H21"/>
    <mergeCell ref="J20:J21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K20:K21"/>
    <mergeCell ref="L20:L21"/>
    <mergeCell ref="M20:O21"/>
    <mergeCell ref="Q26:Q27"/>
    <mergeCell ref="G26:I27"/>
    <mergeCell ref="J26:J27"/>
    <mergeCell ref="D33:F33"/>
    <mergeCell ref="G33:I33"/>
    <mergeCell ref="O34:O35"/>
    <mergeCell ref="P34:P35"/>
    <mergeCell ref="Q34:Q35"/>
    <mergeCell ref="R34:R35"/>
    <mergeCell ref="I34:I35"/>
    <mergeCell ref="J34:J35"/>
    <mergeCell ref="P88:P89"/>
    <mergeCell ref="R90:R91"/>
    <mergeCell ref="S90:S9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Q156:Q157"/>
    <mergeCell ref="M152:M153"/>
    <mergeCell ref="N152:N153"/>
    <mergeCell ref="O152:O153"/>
    <mergeCell ref="P152:P153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R156:R157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M159:O159"/>
    <mergeCell ref="P159:R159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G164:G165"/>
    <mergeCell ref="H164:H165"/>
    <mergeCell ref="I164:I165"/>
    <mergeCell ref="Q164:Q165"/>
    <mergeCell ref="K162:K163"/>
    <mergeCell ref="L162:L163"/>
    <mergeCell ref="P160:P161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S244:S245"/>
    <mergeCell ref="T244:T245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G246:I247"/>
    <mergeCell ref="J246:J247"/>
    <mergeCell ref="K246:K247"/>
    <mergeCell ref="L246:L247"/>
    <mergeCell ref="N246:N247"/>
    <mergeCell ref="P244:P245"/>
    <mergeCell ref="Q244:Q245"/>
    <mergeCell ref="R244:R245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R250:R25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U24:U25"/>
    <mergeCell ref="U26:U27"/>
    <mergeCell ref="U28:U29"/>
    <mergeCell ref="U30:U31"/>
    <mergeCell ref="U34:U35"/>
    <mergeCell ref="U36:U37"/>
    <mergeCell ref="U38:U39"/>
    <mergeCell ref="U40:U41"/>
    <mergeCell ref="U46:U47"/>
    <mergeCell ref="U48:U49"/>
    <mergeCell ref="U50:U51"/>
    <mergeCell ref="U52:U53"/>
    <mergeCell ref="U56:U57"/>
    <mergeCell ref="U58:U59"/>
    <mergeCell ref="U60:U61"/>
    <mergeCell ref="U62:U63"/>
    <mergeCell ref="U66:U67"/>
    <mergeCell ref="U68:U69"/>
    <mergeCell ref="U70:U71"/>
    <mergeCell ref="U72:U73"/>
    <mergeCell ref="U76:U77"/>
    <mergeCell ref="U78:U79"/>
    <mergeCell ref="U80:U81"/>
    <mergeCell ref="U82:U83"/>
    <mergeCell ref="U88:U89"/>
    <mergeCell ref="U90:U91"/>
    <mergeCell ref="U92:U93"/>
    <mergeCell ref="U94:U95"/>
    <mergeCell ref="U98:U99"/>
    <mergeCell ref="U100:U101"/>
    <mergeCell ref="U102:U103"/>
    <mergeCell ref="U104:U105"/>
    <mergeCell ref="U108:U109"/>
    <mergeCell ref="U110:U111"/>
    <mergeCell ref="B85:AG85"/>
    <mergeCell ref="B87:C87"/>
    <mergeCell ref="D87:F87"/>
    <mergeCell ref="G87:I87"/>
    <mergeCell ref="J87:L87"/>
    <mergeCell ref="M87:O87"/>
    <mergeCell ref="B70:B71"/>
    <mergeCell ref="D70:D71"/>
    <mergeCell ref="E70:E71"/>
    <mergeCell ref="F70:F71"/>
    <mergeCell ref="S70:S71"/>
    <mergeCell ref="T70:T71"/>
    <mergeCell ref="M70:M71"/>
    <mergeCell ref="N70:N71"/>
    <mergeCell ref="O70:O71"/>
    <mergeCell ref="U112:U113"/>
    <mergeCell ref="U114:U115"/>
    <mergeCell ref="U118:U119"/>
    <mergeCell ref="U120:U121"/>
    <mergeCell ref="U122:U123"/>
    <mergeCell ref="U124:U125"/>
    <mergeCell ref="U130:U131"/>
    <mergeCell ref="U132:U133"/>
    <mergeCell ref="U134:U135"/>
    <mergeCell ref="U136:U137"/>
    <mergeCell ref="U140:U141"/>
    <mergeCell ref="U142:U143"/>
    <mergeCell ref="U144:U145"/>
    <mergeCell ref="U146:U147"/>
    <mergeCell ref="U150:U151"/>
    <mergeCell ref="U152:U153"/>
    <mergeCell ref="U154:U155"/>
    <mergeCell ref="R152:R153"/>
    <mergeCell ref="S152:S153"/>
    <mergeCell ref="T152:T153"/>
    <mergeCell ref="S150:S151"/>
    <mergeCell ref="O150:O151"/>
    <mergeCell ref="T150:T151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U156:U157"/>
    <mergeCell ref="U160:U161"/>
    <mergeCell ref="U162:U163"/>
    <mergeCell ref="U164:U165"/>
    <mergeCell ref="U166:U167"/>
    <mergeCell ref="U172:U173"/>
    <mergeCell ref="U174:U175"/>
    <mergeCell ref="U176:U177"/>
    <mergeCell ref="U178:U179"/>
    <mergeCell ref="U182:U183"/>
    <mergeCell ref="U184:U185"/>
    <mergeCell ref="U186:U187"/>
    <mergeCell ref="U188:U189"/>
    <mergeCell ref="U192:U193"/>
    <mergeCell ref="U194:U195"/>
    <mergeCell ref="U196:U197"/>
    <mergeCell ref="U198:U199"/>
    <mergeCell ref="B169:AG169"/>
    <mergeCell ref="S250:S251"/>
    <mergeCell ref="T250:T251"/>
    <mergeCell ref="G250:G251"/>
    <mergeCell ref="H250:H251"/>
    <mergeCell ref="U202:U203"/>
    <mergeCell ref="U204:U205"/>
    <mergeCell ref="U206:U207"/>
    <mergeCell ref="U208:U209"/>
    <mergeCell ref="U214:U215"/>
    <mergeCell ref="U216:U217"/>
    <mergeCell ref="U218:U219"/>
    <mergeCell ref="U220:U221"/>
    <mergeCell ref="U224:U225"/>
    <mergeCell ref="U226:U227"/>
    <mergeCell ref="U228:U229"/>
    <mergeCell ref="U230:U231"/>
    <mergeCell ref="U234:U235"/>
    <mergeCell ref="U236:U237"/>
    <mergeCell ref="U238:U239"/>
    <mergeCell ref="U240:U241"/>
    <mergeCell ref="U244:U245"/>
    <mergeCell ref="B211:AG211"/>
    <mergeCell ref="I250:I251"/>
    <mergeCell ref="J250:J251"/>
    <mergeCell ref="K250:K251"/>
    <mergeCell ref="L250:L251"/>
    <mergeCell ref="P246:P247"/>
    <mergeCell ref="Q246:Q247"/>
    <mergeCell ref="R246:R247"/>
    <mergeCell ref="S246:S247"/>
    <mergeCell ref="T246:T247"/>
    <mergeCell ref="M246:M247"/>
    <mergeCell ref="U256:U257"/>
    <mergeCell ref="U258:U259"/>
    <mergeCell ref="U260:U261"/>
    <mergeCell ref="U262:U263"/>
    <mergeCell ref="U266:U267"/>
    <mergeCell ref="U268:U269"/>
    <mergeCell ref="U270:U271"/>
    <mergeCell ref="U272:U273"/>
    <mergeCell ref="U276:U277"/>
    <mergeCell ref="U278:U279"/>
    <mergeCell ref="U280:U281"/>
    <mergeCell ref="U282:U283"/>
    <mergeCell ref="U286:U287"/>
    <mergeCell ref="U288:U289"/>
    <mergeCell ref="B253:AG253"/>
    <mergeCell ref="H292:H293"/>
    <mergeCell ref="I292:I293"/>
    <mergeCell ref="J292:J293"/>
    <mergeCell ref="K292:K293"/>
    <mergeCell ref="L292:L293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U334:U335"/>
    <mergeCell ref="U290:U291"/>
    <mergeCell ref="U292:U293"/>
    <mergeCell ref="U298:U299"/>
    <mergeCell ref="U300:U301"/>
    <mergeCell ref="U302:U303"/>
    <mergeCell ref="U304:U305"/>
    <mergeCell ref="U308:U309"/>
    <mergeCell ref="U310:U311"/>
    <mergeCell ref="U312:U313"/>
    <mergeCell ref="U314:U315"/>
    <mergeCell ref="U318:U319"/>
    <mergeCell ref="U320:U321"/>
    <mergeCell ref="U322:U323"/>
    <mergeCell ref="U324:U325"/>
    <mergeCell ref="U328:U329"/>
    <mergeCell ref="U330:U331"/>
    <mergeCell ref="U332:U333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B255:C255"/>
    <mergeCell ref="D255:F255"/>
    <mergeCell ref="G255:I255"/>
    <mergeCell ref="J255:L255"/>
    <mergeCell ref="M255:O255"/>
    <mergeCell ref="P255:R255"/>
    <mergeCell ref="U4:U5"/>
    <mergeCell ref="U6:U7"/>
    <mergeCell ref="U8:U9"/>
    <mergeCell ref="U10:U11"/>
    <mergeCell ref="U14:U15"/>
    <mergeCell ref="U16:U17"/>
    <mergeCell ref="U18:U19"/>
    <mergeCell ref="U20:U21"/>
    <mergeCell ref="B213:C213"/>
    <mergeCell ref="D213:F213"/>
    <mergeCell ref="G213:I213"/>
    <mergeCell ref="J213:L213"/>
    <mergeCell ref="M213:O213"/>
    <mergeCell ref="P213:R213"/>
    <mergeCell ref="U246:U247"/>
    <mergeCell ref="U248:U249"/>
    <mergeCell ref="U250:U251"/>
    <mergeCell ref="B171:C171"/>
    <mergeCell ref="D171:F171"/>
    <mergeCell ref="G171:I171"/>
    <mergeCell ref="J171:L171"/>
    <mergeCell ref="M171:O171"/>
    <mergeCell ref="P171:R171"/>
    <mergeCell ref="M250:O251"/>
    <mergeCell ref="P250:P251"/>
    <mergeCell ref="Q250:Q251"/>
  </mergeCells>
  <phoneticPr fontId="0" type="noConversion"/>
  <pageMargins left="0.19685039370078741" right="0.59055118110236227" top="0.19685039370078741" bottom="0.19685039370078741" header="0" footer="0"/>
  <pageSetup paperSize="9" orientation="landscape" horizontalDpi="300" verticalDpi="300" r:id="rId1"/>
  <headerFooter alignWithMargins="0"/>
  <ignoredErrors>
    <ignoredError sqref="AK17 AK7 AK27 AK37" formula="1"/>
  </ignoredErrors>
  <webPublishItems count="1">
    <webPublishItem id="1958" divId="skupiny2_1958" sourceType="sheet" destinationFile="C:\Lenka\pinec\turnaje\Stranka.htm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F39AD-4F29-42BD-9579-67DD7970D855}">
  <sheetPr codeName="List11"/>
  <dimension ref="A2:AZ102"/>
  <sheetViews>
    <sheetView view="pageBreakPreview" zoomScaleNormal="100" zoomScaleSheetLayoutView="100" workbookViewId="0">
      <selection activeCell="C9" sqref="C9"/>
    </sheetView>
  </sheetViews>
  <sheetFormatPr defaultRowHeight="12.75" x14ac:dyDescent="0.2"/>
  <cols>
    <col min="1" max="1" width="4.28515625" style="84" customWidth="1"/>
    <col min="2" max="2" width="2" style="2" customWidth="1"/>
    <col min="3" max="3" width="20.7109375" style="2" customWidth="1"/>
    <col min="4" max="21" width="2" style="2" customWidth="1"/>
    <col min="22" max="22" width="3" style="2" customWidth="1"/>
    <col min="23" max="24" width="2" style="2" customWidth="1"/>
    <col min="25" max="25" width="5.7109375" style="2" customWidth="1"/>
    <col min="26" max="26" width="6.28515625" style="20" customWidth="1"/>
    <col min="27" max="27" width="2.5703125" style="2" customWidth="1"/>
    <col min="28" max="28" width="3.28515625" style="2" customWidth="1"/>
    <col min="29" max="29" width="18.7109375" style="9" customWidth="1"/>
    <col min="30" max="30" width="2.7109375" style="3" customWidth="1"/>
    <col min="31" max="31" width="18.7109375" style="9" customWidth="1"/>
    <col min="32" max="36" width="4" style="3" customWidth="1"/>
    <col min="37" max="39" width="3.7109375" style="21" customWidth="1"/>
    <col min="40" max="40" width="3.140625" style="2" customWidth="1"/>
    <col min="41" max="41" width="3.28515625" customWidth="1"/>
    <col min="42" max="42" width="5" customWidth="1"/>
    <col min="43" max="43" width="6.140625" customWidth="1"/>
    <col min="44" max="44" width="4.7109375" customWidth="1"/>
    <col min="45" max="45" width="4.85546875" customWidth="1"/>
    <col min="46" max="46" width="6.42578125" customWidth="1"/>
    <col min="47" max="47" width="8.42578125" style="2" customWidth="1"/>
    <col min="48" max="48" width="6.85546875" customWidth="1"/>
    <col min="49" max="49" width="6" customWidth="1"/>
    <col min="50" max="50" width="6.5703125" customWidth="1"/>
    <col min="51" max="51" width="5.85546875" style="130" customWidth="1"/>
    <col min="52" max="52" width="24.42578125" customWidth="1"/>
  </cols>
  <sheetData>
    <row r="2" spans="1:52" s="32" customFormat="1" ht="17.25" customHeight="1" thickBot="1" x14ac:dyDescent="0.45">
      <c r="A2" s="84"/>
      <c r="B2" s="87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19"/>
      <c r="AT2" s="120"/>
      <c r="AV2" s="121" t="s">
        <v>57</v>
      </c>
      <c r="AX2" s="122"/>
      <c r="AY2" s="123" t="s">
        <v>58</v>
      </c>
    </row>
    <row r="3" spans="1:52" ht="13.5" thickBot="1" x14ac:dyDescent="0.25">
      <c r="A3" s="86" t="s">
        <v>484</v>
      </c>
      <c r="B3" s="230" t="s">
        <v>24</v>
      </c>
      <c r="C3" s="231"/>
      <c r="D3" s="165">
        <v>1</v>
      </c>
      <c r="E3" s="166"/>
      <c r="F3" s="167"/>
      <c r="G3" s="168">
        <v>2</v>
      </c>
      <c r="H3" s="166"/>
      <c r="I3" s="167"/>
      <c r="J3" s="168">
        <v>3</v>
      </c>
      <c r="K3" s="166"/>
      <c r="L3" s="167"/>
      <c r="M3" s="168">
        <v>4</v>
      </c>
      <c r="N3" s="166"/>
      <c r="O3" s="167"/>
      <c r="P3" s="168">
        <v>5</v>
      </c>
      <c r="Q3" s="166"/>
      <c r="R3" s="167"/>
      <c r="S3" s="168">
        <v>6</v>
      </c>
      <c r="T3" s="166"/>
      <c r="U3" s="167"/>
      <c r="V3" s="165" t="s">
        <v>2</v>
      </c>
      <c r="W3" s="170"/>
      <c r="X3" s="171"/>
      <c r="Y3" s="5" t="s">
        <v>3</v>
      </c>
      <c r="Z3" s="4" t="s">
        <v>4</v>
      </c>
      <c r="AB3" s="6">
        <v>1</v>
      </c>
      <c r="AC3" s="10" t="str">
        <f>C5</f>
        <v>Andrle Martin</v>
      </c>
      <c r="AD3" s="16" t="s">
        <v>8</v>
      </c>
      <c r="AE3" s="13" t="str">
        <f>C15</f>
        <v>------</v>
      </c>
      <c r="AF3" s="124"/>
      <c r="AG3" s="125"/>
      <c r="AH3" s="125"/>
      <c r="AI3" s="125"/>
      <c r="AJ3" s="126"/>
      <c r="AK3" s="22" t="str">
        <f t="shared" ref="AK3:AK17" si="0">IF(OR(VALUE($AP3)=0,VALUE($AQ3)=0), "0",IF(AND(LEN(AF3)&gt;0,MID(AF3,1,1)&lt;&gt;"-"),"1","0")+IF(AND(LEN(AG3)&gt;0,MID(AG3,1,1)&lt;&gt;"-"),"1","0")+IF(AND(LEN(AH3)&gt;0,MID(AH3,1,1)&lt;&gt;"-"),"1","0")+IF(AND(LEN(AI3)&gt;0,MID(AI3,1,1)&lt;&gt;"-"),"1","0")+IF(AND(LEN(AJ3)&gt;0,MID(AJ3,1,1)&lt;&gt;"-"),"1","0"))</f>
        <v>0</v>
      </c>
      <c r="AL3" s="23" t="s">
        <v>5</v>
      </c>
      <c r="AM3" s="24" t="str">
        <f t="shared" ref="AM3:AM17" si="1">IF(OR(VALUE($AP3)=0,VALUE($AQ3)=0), "0",IF(AND(LEN(AF3)&gt;0,MID(AF3,1,1)="-"),"1","0")+IF(AND(LEN(AG3)&gt;0,MID(AG3,1,1)="-"),"1","0")+IF(AND(LEN(AH3)&gt;0,MID(AH3,1,1)="-"),"1","0")+IF(AND(LEN(AI3)&gt;0,MID(AI3,1,1)="-"),"1","0")+IF(AND(LEN(AJ3)&gt;0,MID(AJ3,1,1)="-"),"1","0"))</f>
        <v>0</v>
      </c>
      <c r="AN3" s="127"/>
      <c r="AP3">
        <f>A4</f>
        <v>30</v>
      </c>
      <c r="AQ3">
        <f>A14</f>
        <v>0</v>
      </c>
      <c r="AR3" s="128"/>
      <c r="AU3" s="252">
        <f>IF($Y4=0,"", IF(COUNTIF($Y$4:$Y$11,$Y4)&gt;1, "",  _xlfn.RANK.EQ($Y4,$Y$4:$Y$11,0)  ))</f>
        <v>2</v>
      </c>
      <c r="AV3" s="108" t="str">
        <f t="shared" ref="AV3:AV17" si="2">IF(OR(VALUE($AP3)=0,VALUE($AQ3)=0), "0",IF(LEN(AF3)&gt;0,IF(MID(AF3,1,1)&lt;&gt;"-",IF(MOD(ABS(AF3),100)&gt;9,MOD(ABS(AF3),100)+2,11),MOD(ABS(AF3),100)),0)+IF(LEN(AG3)&gt;0,IF(MID(AG3,1,1)&lt;&gt;"-",IF(MOD(ABS(AG3),100)&gt;9,MOD(ABS(AG3),100)+2,11),MOD(ABS(AG3),100)),0)+IF(LEN(AH3)&gt;0,IF(MID(AH3,1,1)&lt;&gt;"-",IF(MOD(ABS(AH3),100)&gt;9,MOD(ABS(AH3),100)+2,11),MOD(ABS(AH3),100)),0)+IF(LEN(AI3)&gt;0,IF(MID(AI3,1,1)&lt;&gt;"-",IF(MOD(ABS(AI3),100)&gt;9,MOD(ABS(AI3),100)+2,11),MOD(ABS(AI3),100)),0)+IF(LEN(AJ3)&gt;0,IF(MID(AJ3,1,1)&lt;&gt;"-",IF(MOD(ABS(AJ3),100)&gt;9,MOD(ABS(AJ3),100)+2,11),MOD(ABS(AJ3),100)),0))</f>
        <v>0</v>
      </c>
      <c r="AW3" s="106" t="str">
        <f t="shared" ref="AW3:AW17" si="3">IF(OR(VALUE($AP3)=0,VALUE($AQ3)=0), "0",IF(LEN(AF3)&gt;0,IF(MID(AF3,1,1)&lt;&gt;"-",MOD(AF3,100),IF(MOD(ABS(AF3),100)&gt;9,MOD(ABS(AF3),100)+2,11)),0)+IF(LEN(AG3)&gt;0,IF(MID(AG3,1,1)&lt;&gt;"-",MOD(AG3,100),IF(MOD(ABS(AG3),100)&gt;9,MOD(ABS(AG3),100)+2,11)),0)+IF(LEN(AH3)&gt;0,IF(MID(AH3,1,1)&lt;&gt;"-",MOD(AH3,100),IF(MOD(ABS(AH3),100)&gt;9,MOD(ABS(AH3),100)+2,11)),0)+IF(LEN(AI3)&gt;0,IF(MID(AI3,1,1)&lt;&gt;"-",MOD(AI3,100),IF(MOD(ABS(AI3),100)&gt;9,MOD(ABS(AI3),100)+2,11)),0)+IF(LEN(AJ3)&gt;0,IF(MID(AJ3,1,1)&lt;&gt;"-",MOD(AJ3,100),IF(MOD(ABS(AJ3),100)&gt;9,MOD(ABS(AJ3),100)+2,11)),0))</f>
        <v>0</v>
      </c>
      <c r="AX3" s="129">
        <f t="shared" ref="AX3:AX17" si="4">AV3-AW3</f>
        <v>0</v>
      </c>
    </row>
    <row r="4" spans="1:52" x14ac:dyDescent="0.2">
      <c r="A4" s="269">
        <v>30</v>
      </c>
      <c r="B4" s="232">
        <v>1</v>
      </c>
      <c r="C4" s="37" t="s">
        <v>49</v>
      </c>
      <c r="D4" s="233"/>
      <c r="E4" s="227"/>
      <c r="F4" s="228"/>
      <c r="G4" s="221">
        <f>AK8</f>
        <v>2</v>
      </c>
      <c r="H4" s="222" t="s">
        <v>5</v>
      </c>
      <c r="I4" s="223">
        <f>AM8</f>
        <v>0</v>
      </c>
      <c r="J4" s="221">
        <f>AM10</f>
        <v>2</v>
      </c>
      <c r="K4" s="222" t="s">
        <v>5</v>
      </c>
      <c r="L4" s="223">
        <f>AK10</f>
        <v>0</v>
      </c>
      <c r="M4" s="221">
        <f>AK13</f>
        <v>1</v>
      </c>
      <c r="N4" s="222" t="s">
        <v>5</v>
      </c>
      <c r="O4" s="223">
        <f>AM13</f>
        <v>2</v>
      </c>
      <c r="P4" s="221">
        <f>AM17</f>
        <v>2</v>
      </c>
      <c r="Q4" s="222" t="s">
        <v>5</v>
      </c>
      <c r="R4" s="223">
        <f>AK17</f>
        <v>0</v>
      </c>
      <c r="S4" s="221" t="str">
        <f>AK3</f>
        <v>0</v>
      </c>
      <c r="T4" s="222" t="s">
        <v>5</v>
      </c>
      <c r="U4" s="209" t="str">
        <f>AM3</f>
        <v>0</v>
      </c>
      <c r="V4" s="206">
        <f>D4+G4+J4+M4+P4+S4</f>
        <v>7</v>
      </c>
      <c r="W4" s="222" t="s">
        <v>5</v>
      </c>
      <c r="X4" s="223">
        <f>F4+I4+L4+O4+R4+U4</f>
        <v>2</v>
      </c>
      <c r="Y4" s="208">
        <f>IF(D4&gt;F4,2,IF(AND(D4&lt;F4,E4=":"),1,0))+IF(G4&gt;I4,2,IF(AND(G4&lt;I4,H4=":"),1,0))+IF(J4&gt;L4,2,IF(AND(J4&lt;L4,K4=":"),1,0))+IF(M4&gt;O4,2,IF(AND(M4&lt;O4,N4=":"),1,0))+IF(P4&gt;R4,2,IF(AND(P4&lt;R4,Q4=":"),1,0))+IF(S4&gt;U4,2,IF(AND(S4&lt;U4,T4=":"),1,0))</f>
        <v>7</v>
      </c>
      <c r="Z4" s="270">
        <v>2</v>
      </c>
      <c r="AA4" s="266"/>
      <c r="AB4" s="7">
        <v>2</v>
      </c>
      <c r="AC4" s="11" t="str">
        <f>C7</f>
        <v>Němeček Václav st.</v>
      </c>
      <c r="AD4" s="17" t="s">
        <v>8</v>
      </c>
      <c r="AE4" s="14" t="str">
        <f>C13</f>
        <v>Zemánek Jaroslav</v>
      </c>
      <c r="AF4" s="131" t="s">
        <v>468</v>
      </c>
      <c r="AG4" s="132" t="s">
        <v>466</v>
      </c>
      <c r="AH4" s="132"/>
      <c r="AI4" s="132"/>
      <c r="AJ4" s="133"/>
      <c r="AK4" s="22">
        <f t="shared" si="0"/>
        <v>0</v>
      </c>
      <c r="AL4" s="26" t="s">
        <v>5</v>
      </c>
      <c r="AM4" s="24">
        <f t="shared" si="1"/>
        <v>2</v>
      </c>
      <c r="AN4" s="127"/>
      <c r="AP4">
        <f>A6</f>
        <v>179</v>
      </c>
      <c r="AQ4">
        <f>A12</f>
        <v>72</v>
      </c>
      <c r="AU4" s="253"/>
      <c r="AV4" s="108">
        <f t="shared" si="2"/>
        <v>16</v>
      </c>
      <c r="AW4" s="106">
        <f t="shared" si="3"/>
        <v>23</v>
      </c>
      <c r="AX4" s="129">
        <f t="shared" si="4"/>
        <v>-7</v>
      </c>
      <c r="AY4" s="130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24</v>
      </c>
      <c r="AZ4" t="s">
        <v>93</v>
      </c>
    </row>
    <row r="5" spans="1:52" ht="13.5" thickBot="1" x14ac:dyDescent="0.25">
      <c r="A5" s="265"/>
      <c r="B5" s="205"/>
      <c r="C5" s="85" t="s">
        <v>93</v>
      </c>
      <c r="D5" s="234"/>
      <c r="E5" s="201"/>
      <c r="F5" s="202"/>
      <c r="G5" s="203"/>
      <c r="H5" s="204"/>
      <c r="I5" s="205"/>
      <c r="J5" s="203"/>
      <c r="K5" s="204"/>
      <c r="L5" s="205"/>
      <c r="M5" s="203"/>
      <c r="N5" s="204"/>
      <c r="O5" s="205"/>
      <c r="P5" s="203"/>
      <c r="Q5" s="204"/>
      <c r="R5" s="205"/>
      <c r="S5" s="267"/>
      <c r="T5" s="204"/>
      <c r="U5" s="271"/>
      <c r="V5" s="207"/>
      <c r="W5" s="204"/>
      <c r="X5" s="205"/>
      <c r="Y5" s="249"/>
      <c r="Z5" s="268"/>
      <c r="AA5" s="266"/>
      <c r="AB5" s="8">
        <v>3</v>
      </c>
      <c r="AC5" s="12" t="str">
        <f>C9</f>
        <v>Malach Martin</v>
      </c>
      <c r="AD5" s="19" t="s">
        <v>8</v>
      </c>
      <c r="AE5" s="15" t="str">
        <f>C11</f>
        <v>Krejčí Petr</v>
      </c>
      <c r="AF5" s="134" t="s">
        <v>473</v>
      </c>
      <c r="AG5" s="135" t="s">
        <v>466</v>
      </c>
      <c r="AH5" s="135"/>
      <c r="AI5" s="135"/>
      <c r="AJ5" s="136"/>
      <c r="AK5" s="137">
        <f t="shared" si="0"/>
        <v>0</v>
      </c>
      <c r="AL5" s="138" t="s">
        <v>5</v>
      </c>
      <c r="AM5" s="139">
        <f t="shared" si="1"/>
        <v>2</v>
      </c>
      <c r="AN5" s="127"/>
      <c r="AP5" s="118">
        <f>A8</f>
        <v>91</v>
      </c>
      <c r="AQ5" s="118">
        <f>A10</f>
        <v>362</v>
      </c>
      <c r="AU5" s="252"/>
      <c r="AV5" s="108">
        <f t="shared" si="2"/>
        <v>13</v>
      </c>
      <c r="AW5" s="106">
        <f t="shared" si="3"/>
        <v>22</v>
      </c>
      <c r="AX5" s="129">
        <f t="shared" si="4"/>
        <v>-9</v>
      </c>
    </row>
    <row r="6" spans="1:52" x14ac:dyDescent="0.2">
      <c r="A6" s="265">
        <v>179</v>
      </c>
      <c r="B6" s="229">
        <v>2</v>
      </c>
      <c r="C6" s="37" t="s">
        <v>434</v>
      </c>
      <c r="D6" s="180">
        <f>I4</f>
        <v>0</v>
      </c>
      <c r="E6" s="182" t="s">
        <v>5</v>
      </c>
      <c r="F6" s="186">
        <f>G4</f>
        <v>2</v>
      </c>
      <c r="G6" s="174"/>
      <c r="H6" s="175"/>
      <c r="I6" s="199"/>
      <c r="J6" s="192">
        <f>AK14</f>
        <v>0</v>
      </c>
      <c r="K6" s="182" t="s">
        <v>5</v>
      </c>
      <c r="L6" s="186">
        <f>AM14</f>
        <v>2</v>
      </c>
      <c r="M6" s="192">
        <f>AM16</f>
        <v>0</v>
      </c>
      <c r="N6" s="182" t="s">
        <v>5</v>
      </c>
      <c r="O6" s="186">
        <f>AK16</f>
        <v>2</v>
      </c>
      <c r="P6" s="192">
        <f>AK4</f>
        <v>0</v>
      </c>
      <c r="Q6" s="182" t="s">
        <v>5</v>
      </c>
      <c r="R6" s="186">
        <f>AM4</f>
        <v>2</v>
      </c>
      <c r="S6" s="192" t="str">
        <f>AK9</f>
        <v>0</v>
      </c>
      <c r="T6" s="182" t="s">
        <v>5</v>
      </c>
      <c r="U6" s="256" t="str">
        <f>AM9</f>
        <v>0</v>
      </c>
      <c r="V6" s="180">
        <f>D6+G6+J6+M6+P6+S6</f>
        <v>0</v>
      </c>
      <c r="W6" s="182" t="s">
        <v>5</v>
      </c>
      <c r="X6" s="186">
        <f t="shared" ref="X6" si="5">F6+I6+L6+O6+R6+U6</f>
        <v>8</v>
      </c>
      <c r="Y6" s="188">
        <f>IF(D6&gt;F6,2,IF(AND(D6&lt;F6,E6=":"),1,0))+IF(G6&gt;I6,2,IF(AND(G6&lt;I6,H6=":"),1,0))+IF(J6&gt;L6,2,IF(AND(J6&lt;L6,K6=":"),1,0))+IF(M6&gt;O6,2,IF(AND(M6&lt;O6,N6=":"),1,0))+IF(P6&gt;R6,2,IF(AND(P6&lt;R6,Q6=":"),1,0))+IF(S6&gt;U6,2,IF(AND(S6&lt;U6,T6=":"),1,0))</f>
        <v>4</v>
      </c>
      <c r="Z6" s="240">
        <v>5</v>
      </c>
      <c r="AA6" s="266"/>
      <c r="AB6" s="140">
        <v>4</v>
      </c>
      <c r="AC6" s="141" t="str">
        <f>C15</f>
        <v>------</v>
      </c>
      <c r="AD6" s="142" t="s">
        <v>8</v>
      </c>
      <c r="AE6" s="143" t="str">
        <f>C11</f>
        <v>Krejčí Petr</v>
      </c>
      <c r="AF6" s="144"/>
      <c r="AG6" s="145"/>
      <c r="AH6" s="145"/>
      <c r="AI6" s="145"/>
      <c r="AJ6" s="146"/>
      <c r="AK6" s="22" t="str">
        <f t="shared" si="0"/>
        <v>0</v>
      </c>
      <c r="AL6" s="23" t="s">
        <v>5</v>
      </c>
      <c r="AM6" s="24" t="str">
        <f t="shared" si="1"/>
        <v>0</v>
      </c>
      <c r="AN6" s="127"/>
      <c r="AP6">
        <f>A14</f>
        <v>0</v>
      </c>
      <c r="AQ6">
        <f>A10</f>
        <v>362</v>
      </c>
      <c r="AU6" s="253"/>
      <c r="AV6" s="108" t="str">
        <f t="shared" si="2"/>
        <v>0</v>
      </c>
      <c r="AW6" s="106" t="str">
        <f t="shared" si="3"/>
        <v>0</v>
      </c>
      <c r="AX6" s="129">
        <f t="shared" si="4"/>
        <v>0</v>
      </c>
      <c r="AY6" s="130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-37</v>
      </c>
      <c r="AZ6" t="s">
        <v>238</v>
      </c>
    </row>
    <row r="7" spans="1:52" ht="13.5" thickBot="1" x14ac:dyDescent="0.25">
      <c r="A7" s="265"/>
      <c r="B7" s="205"/>
      <c r="C7" s="85" t="s">
        <v>238</v>
      </c>
      <c r="D7" s="207"/>
      <c r="E7" s="204"/>
      <c r="F7" s="205"/>
      <c r="G7" s="200"/>
      <c r="H7" s="201"/>
      <c r="I7" s="202"/>
      <c r="J7" s="203"/>
      <c r="K7" s="204"/>
      <c r="L7" s="205"/>
      <c r="M7" s="203"/>
      <c r="N7" s="204"/>
      <c r="O7" s="205"/>
      <c r="P7" s="203"/>
      <c r="Q7" s="204"/>
      <c r="R7" s="205"/>
      <c r="S7" s="203"/>
      <c r="T7" s="204"/>
      <c r="U7" s="205"/>
      <c r="V7" s="194"/>
      <c r="W7" s="195"/>
      <c r="X7" s="196"/>
      <c r="Y7" s="249"/>
      <c r="Z7" s="268"/>
      <c r="AA7" s="266"/>
      <c r="AB7" s="7">
        <v>5</v>
      </c>
      <c r="AC7" s="11" t="str">
        <f>C13</f>
        <v>Zemánek Jaroslav</v>
      </c>
      <c r="AD7" s="17" t="s">
        <v>8</v>
      </c>
      <c r="AE7" s="14" t="str">
        <f>C9</f>
        <v>Malach Martin</v>
      </c>
      <c r="AF7" s="131" t="s">
        <v>472</v>
      </c>
      <c r="AG7" s="132" t="s">
        <v>485</v>
      </c>
      <c r="AH7" s="132"/>
      <c r="AI7" s="132"/>
      <c r="AJ7" s="133"/>
      <c r="AK7" s="147">
        <f t="shared" si="0"/>
        <v>0</v>
      </c>
      <c r="AL7" s="148" t="s">
        <v>5</v>
      </c>
      <c r="AM7" s="149">
        <f t="shared" si="1"/>
        <v>2</v>
      </c>
      <c r="AN7" s="127"/>
      <c r="AP7">
        <f>A12</f>
        <v>72</v>
      </c>
      <c r="AQ7">
        <f>A8</f>
        <v>91</v>
      </c>
      <c r="AU7" s="252"/>
      <c r="AV7" s="108">
        <f t="shared" si="2"/>
        <v>25</v>
      </c>
      <c r="AW7" s="106">
        <f t="shared" si="3"/>
        <v>29</v>
      </c>
      <c r="AX7" s="129">
        <f t="shared" si="4"/>
        <v>-4</v>
      </c>
    </row>
    <row r="8" spans="1:52" ht="13.5" thickBot="1" x14ac:dyDescent="0.25">
      <c r="A8" s="265">
        <v>91</v>
      </c>
      <c r="B8" s="229">
        <v>3</v>
      </c>
      <c r="C8" s="37" t="s">
        <v>427</v>
      </c>
      <c r="D8" s="180">
        <f>L4</f>
        <v>0</v>
      </c>
      <c r="E8" s="182" t="s">
        <v>5</v>
      </c>
      <c r="F8" s="186">
        <f>J4</f>
        <v>2</v>
      </c>
      <c r="G8" s="192">
        <f>L6</f>
        <v>2</v>
      </c>
      <c r="H8" s="182" t="s">
        <v>5</v>
      </c>
      <c r="I8" s="186">
        <f>J6</f>
        <v>0</v>
      </c>
      <c r="J8" s="174"/>
      <c r="K8" s="175"/>
      <c r="L8" s="199"/>
      <c r="M8" s="192">
        <f>AK5</f>
        <v>0</v>
      </c>
      <c r="N8" s="182" t="s">
        <v>5</v>
      </c>
      <c r="O8" s="186">
        <f>AM5</f>
        <v>2</v>
      </c>
      <c r="P8" s="192">
        <f>AM7</f>
        <v>2</v>
      </c>
      <c r="Q8" s="182" t="s">
        <v>5</v>
      </c>
      <c r="R8" s="186">
        <f>AK7</f>
        <v>0</v>
      </c>
      <c r="S8" s="192" t="str">
        <f>AK15</f>
        <v>0</v>
      </c>
      <c r="T8" s="182" t="s">
        <v>5</v>
      </c>
      <c r="U8" s="186" t="str">
        <f>AM15</f>
        <v>0</v>
      </c>
      <c r="V8" s="180">
        <f>D8+G8+J8+M8+P8+S8</f>
        <v>4</v>
      </c>
      <c r="W8" s="182" t="s">
        <v>5</v>
      </c>
      <c r="X8" s="186">
        <f t="shared" ref="X8" si="6">F8+I8+L8+O8+R8+U8</f>
        <v>4</v>
      </c>
      <c r="Y8" s="188">
        <f>IF(D8&gt;F8,2,IF(AND(D8&lt;F8,E8=":"),1,0))+IF(G8&gt;I8,2,IF(AND(G8&lt;I8,H8=":"),1,0))+IF(J8&gt;L8,2,IF(AND(J8&lt;L8,K8=":"),1,0))+IF(M8&gt;O8,2,IF(AND(M8&lt;O8,N8=":"),1,0))+IF(P8&gt;R8,2,IF(AND(P8&lt;R8,Q8=":"),1,0))+IF(S8&gt;U8,2,IF(AND(S8&lt;U8,T8=":"),1,0))</f>
        <v>6</v>
      </c>
      <c r="Z8" s="273">
        <v>3</v>
      </c>
      <c r="AA8" s="266"/>
      <c r="AB8" s="8">
        <v>6</v>
      </c>
      <c r="AC8" s="12" t="str">
        <f>C5</f>
        <v>Andrle Martin</v>
      </c>
      <c r="AD8" s="19" t="s">
        <v>8</v>
      </c>
      <c r="AE8" s="15" t="str">
        <f>C7</f>
        <v>Němeček Václav st.</v>
      </c>
      <c r="AF8" s="134" t="s">
        <v>462</v>
      </c>
      <c r="AG8" s="135" t="s">
        <v>462</v>
      </c>
      <c r="AH8" s="135"/>
      <c r="AI8" s="135"/>
      <c r="AJ8" s="136"/>
      <c r="AK8" s="137">
        <f t="shared" si="0"/>
        <v>2</v>
      </c>
      <c r="AL8" s="138" t="s">
        <v>5</v>
      </c>
      <c r="AM8" s="139">
        <f t="shared" si="1"/>
        <v>0</v>
      </c>
      <c r="AN8" s="127"/>
      <c r="AP8" s="118">
        <f>A4</f>
        <v>30</v>
      </c>
      <c r="AQ8" s="118">
        <f>A6</f>
        <v>179</v>
      </c>
      <c r="AU8" s="253"/>
      <c r="AV8" s="108">
        <f t="shared" si="2"/>
        <v>22</v>
      </c>
      <c r="AW8" s="106">
        <f t="shared" si="3"/>
        <v>14</v>
      </c>
      <c r="AX8" s="129">
        <f t="shared" si="4"/>
        <v>8</v>
      </c>
      <c r="AY8" s="130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-5</v>
      </c>
      <c r="AZ8" t="s">
        <v>153</v>
      </c>
    </row>
    <row r="9" spans="1:52" ht="13.5" thickBot="1" x14ac:dyDescent="0.25">
      <c r="A9" s="265"/>
      <c r="B9" s="205"/>
      <c r="C9" s="85" t="s">
        <v>153</v>
      </c>
      <c r="D9" s="207"/>
      <c r="E9" s="204"/>
      <c r="F9" s="205"/>
      <c r="G9" s="203"/>
      <c r="H9" s="204"/>
      <c r="I9" s="205"/>
      <c r="J9" s="200"/>
      <c r="K9" s="201"/>
      <c r="L9" s="202"/>
      <c r="M9" s="267"/>
      <c r="N9" s="204"/>
      <c r="O9" s="196"/>
      <c r="P9" s="203"/>
      <c r="Q9" s="204"/>
      <c r="R9" s="205"/>
      <c r="S9" s="203"/>
      <c r="T9" s="204"/>
      <c r="U9" s="205"/>
      <c r="V9" s="194"/>
      <c r="W9" s="204"/>
      <c r="X9" s="205"/>
      <c r="Y9" s="249"/>
      <c r="Z9" s="274"/>
      <c r="AA9" s="266"/>
      <c r="AB9" s="140">
        <v>7</v>
      </c>
      <c r="AC9" s="141" t="str">
        <f>C7</f>
        <v>Němeček Václav st.</v>
      </c>
      <c r="AD9" s="142" t="s">
        <v>8</v>
      </c>
      <c r="AE9" s="143" t="str">
        <f>C15</f>
        <v>------</v>
      </c>
      <c r="AF9" s="144"/>
      <c r="AG9" s="145"/>
      <c r="AH9" s="145"/>
      <c r="AI9" s="145"/>
      <c r="AJ9" s="146"/>
      <c r="AK9" s="22" t="str">
        <f t="shared" si="0"/>
        <v>0</v>
      </c>
      <c r="AL9" s="23" t="s">
        <v>5</v>
      </c>
      <c r="AM9" s="24" t="str">
        <f t="shared" si="1"/>
        <v>0</v>
      </c>
      <c r="AN9" s="127"/>
      <c r="AP9">
        <f>A6</f>
        <v>179</v>
      </c>
      <c r="AQ9">
        <f>A14</f>
        <v>0</v>
      </c>
      <c r="AU9" s="252"/>
      <c r="AV9" s="108" t="str">
        <f t="shared" si="2"/>
        <v>0</v>
      </c>
      <c r="AW9" s="106" t="str">
        <f t="shared" si="3"/>
        <v>0</v>
      </c>
      <c r="AX9" s="129">
        <f t="shared" si="4"/>
        <v>0</v>
      </c>
    </row>
    <row r="10" spans="1:52" x14ac:dyDescent="0.2">
      <c r="A10" s="265">
        <v>362</v>
      </c>
      <c r="B10" s="229">
        <v>4</v>
      </c>
      <c r="C10" s="37" t="s">
        <v>427</v>
      </c>
      <c r="D10" s="248">
        <f>O4</f>
        <v>2</v>
      </c>
      <c r="E10" s="182" t="s">
        <v>5</v>
      </c>
      <c r="F10" s="186">
        <f>M4</f>
        <v>1</v>
      </c>
      <c r="G10" s="192">
        <f>O6</f>
        <v>2</v>
      </c>
      <c r="H10" s="182" t="s">
        <v>5</v>
      </c>
      <c r="I10" s="186">
        <f>M6</f>
        <v>0</v>
      </c>
      <c r="J10" s="192">
        <f>O8</f>
        <v>2</v>
      </c>
      <c r="K10" s="182" t="s">
        <v>5</v>
      </c>
      <c r="L10" s="186">
        <f>M8</f>
        <v>0</v>
      </c>
      <c r="M10" s="174"/>
      <c r="N10" s="175"/>
      <c r="O10" s="199"/>
      <c r="P10" s="192">
        <f>AK11</f>
        <v>2</v>
      </c>
      <c r="Q10" s="182" t="s">
        <v>5</v>
      </c>
      <c r="R10" s="186">
        <f>AM11</f>
        <v>1</v>
      </c>
      <c r="S10" s="192" t="str">
        <f>AM6</f>
        <v>0</v>
      </c>
      <c r="T10" s="182" t="s">
        <v>5</v>
      </c>
      <c r="U10" s="186" t="str">
        <f>AK6</f>
        <v>0</v>
      </c>
      <c r="V10" s="180">
        <f>D10+G10+J10+M10+P10+S10</f>
        <v>8</v>
      </c>
      <c r="W10" s="182" t="s">
        <v>5</v>
      </c>
      <c r="X10" s="186">
        <f t="shared" ref="X10" si="7">F10+I10+L10+O10+R10+U10</f>
        <v>2</v>
      </c>
      <c r="Y10" s="188">
        <f>IF(D10&gt;F10,2,IF(AND(D10&lt;F10,E10=":"),1,0))+IF(G10&gt;I10,2,IF(AND(G10&lt;I10,H10=":"),1,0))+IF(J10&gt;L10,2,IF(AND(J10&lt;L10,K10=":"),1,0))+IF(M10&gt;O10,2,IF(AND(M10&lt;O10,N10=":"),1,0))+IF(P10&gt;R10,2,IF(AND(P10&lt;R10,Q10=":"),1,0))+IF(S10&gt;U10,2,IF(AND(S10&lt;U10,T10=":"),1,0))</f>
        <v>8</v>
      </c>
      <c r="Z10" s="250">
        <v>1</v>
      </c>
      <c r="AA10" s="254"/>
      <c r="AB10" s="7">
        <v>8</v>
      </c>
      <c r="AC10" s="11" t="str">
        <f>C9</f>
        <v>Malach Martin</v>
      </c>
      <c r="AD10" s="17" t="s">
        <v>8</v>
      </c>
      <c r="AE10" s="14" t="str">
        <f>C5</f>
        <v>Andrle Martin</v>
      </c>
      <c r="AF10" s="131" t="s">
        <v>467</v>
      </c>
      <c r="AG10" s="132" t="s">
        <v>470</v>
      </c>
      <c r="AH10" s="132"/>
      <c r="AI10" s="132"/>
      <c r="AJ10" s="133"/>
      <c r="AK10" s="147">
        <f t="shared" si="0"/>
        <v>0</v>
      </c>
      <c r="AL10" s="148" t="s">
        <v>5</v>
      </c>
      <c r="AM10" s="149">
        <f t="shared" si="1"/>
        <v>2</v>
      </c>
      <c r="AN10" s="127"/>
      <c r="AP10">
        <f>A8</f>
        <v>91</v>
      </c>
      <c r="AQ10">
        <f>A4</f>
        <v>30</v>
      </c>
      <c r="AU10" s="253"/>
      <c r="AV10" s="108">
        <f t="shared" si="2"/>
        <v>9</v>
      </c>
      <c r="AW10" s="106">
        <f t="shared" si="3"/>
        <v>22</v>
      </c>
      <c r="AX10" s="129">
        <f t="shared" si="4"/>
        <v>-13</v>
      </c>
      <c r="AY10" s="130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30</v>
      </c>
      <c r="AZ10" t="s">
        <v>447</v>
      </c>
    </row>
    <row r="11" spans="1:52" ht="13.5" thickBot="1" x14ac:dyDescent="0.25">
      <c r="A11" s="265"/>
      <c r="B11" s="205"/>
      <c r="C11" s="35" t="s">
        <v>447</v>
      </c>
      <c r="D11" s="207"/>
      <c r="E11" s="204"/>
      <c r="F11" s="205"/>
      <c r="G11" s="203"/>
      <c r="H11" s="204"/>
      <c r="I11" s="205"/>
      <c r="J11" s="203"/>
      <c r="K11" s="204"/>
      <c r="L11" s="205"/>
      <c r="M11" s="200"/>
      <c r="N11" s="201"/>
      <c r="O11" s="202"/>
      <c r="P11" s="203"/>
      <c r="Q11" s="204"/>
      <c r="R11" s="205"/>
      <c r="S11" s="203"/>
      <c r="T11" s="204"/>
      <c r="U11" s="205"/>
      <c r="V11" s="207"/>
      <c r="W11" s="204"/>
      <c r="X11" s="205"/>
      <c r="Y11" s="249"/>
      <c r="Z11" s="251"/>
      <c r="AA11" s="254"/>
      <c r="AB11" s="8">
        <v>9</v>
      </c>
      <c r="AC11" s="12" t="str">
        <f>C11</f>
        <v>Krejčí Petr</v>
      </c>
      <c r="AD11" s="19" t="s">
        <v>8</v>
      </c>
      <c r="AE11" s="15" t="str">
        <f>C13</f>
        <v>Zemánek Jaroslav</v>
      </c>
      <c r="AF11" s="134" t="s">
        <v>471</v>
      </c>
      <c r="AG11" s="135" t="s">
        <v>463</v>
      </c>
      <c r="AH11" s="135" t="s">
        <v>459</v>
      </c>
      <c r="AI11" s="135"/>
      <c r="AJ11" s="136"/>
      <c r="AK11" s="137">
        <f t="shared" si="0"/>
        <v>2</v>
      </c>
      <c r="AL11" s="138" t="s">
        <v>5</v>
      </c>
      <c r="AM11" s="139">
        <f t="shared" si="1"/>
        <v>1</v>
      </c>
      <c r="AN11" s="127"/>
      <c r="AP11" s="118">
        <f>A10</f>
        <v>362</v>
      </c>
      <c r="AQ11" s="118">
        <f>A12</f>
        <v>72</v>
      </c>
      <c r="AU11" s="252"/>
      <c r="AV11" s="108">
        <f t="shared" si="2"/>
        <v>31</v>
      </c>
      <c r="AW11" s="106">
        <f t="shared" si="3"/>
        <v>23</v>
      </c>
      <c r="AX11" s="129">
        <f t="shared" si="4"/>
        <v>8</v>
      </c>
    </row>
    <row r="12" spans="1:52" x14ac:dyDescent="0.2">
      <c r="A12" s="265">
        <v>72</v>
      </c>
      <c r="B12" s="229">
        <v>5</v>
      </c>
      <c r="C12" s="37" t="s">
        <v>428</v>
      </c>
      <c r="D12" s="180">
        <f>R4</f>
        <v>0</v>
      </c>
      <c r="E12" s="255" t="s">
        <v>5</v>
      </c>
      <c r="F12" s="256">
        <f>P4</f>
        <v>2</v>
      </c>
      <c r="G12" s="257">
        <f>R6</f>
        <v>2</v>
      </c>
      <c r="H12" s="255" t="s">
        <v>5</v>
      </c>
      <c r="I12" s="256">
        <f>P6</f>
        <v>0</v>
      </c>
      <c r="J12" s="257">
        <f>R8</f>
        <v>0</v>
      </c>
      <c r="K12" s="255" t="s">
        <v>5</v>
      </c>
      <c r="L12" s="256">
        <f>P8</f>
        <v>2</v>
      </c>
      <c r="M12" s="257">
        <f>R10</f>
        <v>1</v>
      </c>
      <c r="N12" s="255" t="s">
        <v>5</v>
      </c>
      <c r="O12" s="256">
        <f>P10</f>
        <v>2</v>
      </c>
      <c r="P12" s="242"/>
      <c r="Q12" s="243"/>
      <c r="R12" s="261"/>
      <c r="S12" s="257" t="str">
        <f>AM12</f>
        <v>0</v>
      </c>
      <c r="T12" s="255" t="s">
        <v>5</v>
      </c>
      <c r="U12" s="186" t="str">
        <f>AK12</f>
        <v>0</v>
      </c>
      <c r="V12" s="180">
        <f>D12+G12+J12+M12+P12+S12</f>
        <v>3</v>
      </c>
      <c r="W12" s="182" t="s">
        <v>5</v>
      </c>
      <c r="X12" s="186">
        <f t="shared" ref="X12" si="8">F12+I12+L12+O12+R12+U12</f>
        <v>6</v>
      </c>
      <c r="Y12" s="188">
        <f>IF(D12&gt;F12,2,IF(AND(D12&lt;F12,E12=":"),1,0))+IF(G12&gt;I12,2,IF(AND(G12&lt;I12,H12=":"),1,0))+IF(J12&gt;L12,2,IF(AND(J12&lt;L12,K12=":"),1,0))+IF(M12&gt;O12,2,IF(AND(M12&lt;O12,N12=":"),1,0))+IF(P12&gt;R12,2,IF(AND(P12&lt;R12,Q12=":"),1,0))+IF(S12&gt;U12,2,IF(AND(S12&lt;U12,T12=":"),1,0))</f>
        <v>5</v>
      </c>
      <c r="Z12" s="250">
        <v>4</v>
      </c>
      <c r="AA12" s="84"/>
      <c r="AB12" s="140">
        <v>10</v>
      </c>
      <c r="AC12" s="141" t="str">
        <f>C15</f>
        <v>------</v>
      </c>
      <c r="AD12" s="142" t="s">
        <v>8</v>
      </c>
      <c r="AE12" s="143" t="str">
        <f>C13</f>
        <v>Zemánek Jaroslav</v>
      </c>
      <c r="AF12" s="144"/>
      <c r="AG12" s="145"/>
      <c r="AH12" s="145"/>
      <c r="AI12" s="145"/>
      <c r="AJ12" s="146"/>
      <c r="AK12" s="22" t="str">
        <f t="shared" si="0"/>
        <v>0</v>
      </c>
      <c r="AL12" s="23" t="s">
        <v>5</v>
      </c>
      <c r="AM12" s="24" t="str">
        <f t="shared" si="1"/>
        <v>0</v>
      </c>
      <c r="AN12" s="127"/>
      <c r="AP12">
        <f>A14</f>
        <v>0</v>
      </c>
      <c r="AQ12">
        <f>A12</f>
        <v>72</v>
      </c>
      <c r="AU12" s="253"/>
      <c r="AV12" s="108" t="str">
        <f t="shared" si="2"/>
        <v>0</v>
      </c>
      <c r="AW12" s="106" t="str">
        <f t="shared" si="3"/>
        <v>0</v>
      </c>
      <c r="AX12" s="129">
        <f t="shared" si="4"/>
        <v>0</v>
      </c>
      <c r="AY12" s="130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-12</v>
      </c>
      <c r="AZ12" t="s">
        <v>134</v>
      </c>
    </row>
    <row r="13" spans="1:52" ht="13.5" thickBot="1" x14ac:dyDescent="0.25">
      <c r="A13" s="265"/>
      <c r="B13" s="205"/>
      <c r="C13" s="85" t="s">
        <v>134</v>
      </c>
      <c r="D13" s="207"/>
      <c r="E13" s="204"/>
      <c r="F13" s="205"/>
      <c r="G13" s="203"/>
      <c r="H13" s="204"/>
      <c r="I13" s="205"/>
      <c r="J13" s="203"/>
      <c r="K13" s="204"/>
      <c r="L13" s="205"/>
      <c r="M13" s="203"/>
      <c r="N13" s="204"/>
      <c r="O13" s="205"/>
      <c r="P13" s="262"/>
      <c r="Q13" s="263"/>
      <c r="R13" s="264"/>
      <c r="S13" s="203"/>
      <c r="T13" s="204"/>
      <c r="U13" s="205"/>
      <c r="V13" s="207"/>
      <c r="W13" s="204"/>
      <c r="X13" s="205"/>
      <c r="Y13" s="249"/>
      <c r="Z13" s="251"/>
      <c r="AB13" s="7">
        <v>11</v>
      </c>
      <c r="AC13" s="11" t="str">
        <f>C5</f>
        <v>Andrle Martin</v>
      </c>
      <c r="AD13" s="17" t="s">
        <v>8</v>
      </c>
      <c r="AE13" s="14" t="str">
        <f>C11</f>
        <v>Krejčí Petr</v>
      </c>
      <c r="AF13" s="131" t="s">
        <v>465</v>
      </c>
      <c r="AG13" s="132" t="s">
        <v>459</v>
      </c>
      <c r="AH13" s="132" t="s">
        <v>469</v>
      </c>
      <c r="AI13" s="132"/>
      <c r="AJ13" s="133"/>
      <c r="AK13" s="147">
        <f t="shared" si="0"/>
        <v>1</v>
      </c>
      <c r="AL13" s="148" t="s">
        <v>5</v>
      </c>
      <c r="AM13" s="149">
        <f t="shared" si="1"/>
        <v>2</v>
      </c>
      <c r="AN13" s="127"/>
      <c r="AP13">
        <f>A4</f>
        <v>30</v>
      </c>
      <c r="AQ13">
        <f>A10</f>
        <v>362</v>
      </c>
      <c r="AU13" s="252"/>
      <c r="AV13" s="108">
        <f t="shared" si="2"/>
        <v>22</v>
      </c>
      <c r="AW13" s="106">
        <f t="shared" si="3"/>
        <v>26</v>
      </c>
      <c r="AX13" s="129">
        <f t="shared" si="4"/>
        <v>-4</v>
      </c>
    </row>
    <row r="14" spans="1:52" ht="13.5" thickBot="1" x14ac:dyDescent="0.25">
      <c r="A14" s="258"/>
      <c r="B14" s="260">
        <v>6</v>
      </c>
      <c r="C14" s="37" t="s">
        <v>486</v>
      </c>
      <c r="D14" s="180" t="str">
        <f>U4</f>
        <v>0</v>
      </c>
      <c r="E14" s="182" t="s">
        <v>5</v>
      </c>
      <c r="F14" s="186" t="str">
        <f>S4</f>
        <v>0</v>
      </c>
      <c r="G14" s="192" t="str">
        <f>U6</f>
        <v>0</v>
      </c>
      <c r="H14" s="182" t="s">
        <v>5</v>
      </c>
      <c r="I14" s="186" t="str">
        <f>S6</f>
        <v>0</v>
      </c>
      <c r="J14" s="192" t="str">
        <f>U8</f>
        <v>0</v>
      </c>
      <c r="K14" s="182" t="s">
        <v>5</v>
      </c>
      <c r="L14" s="186" t="str">
        <f>S8</f>
        <v>0</v>
      </c>
      <c r="M14" s="192" t="str">
        <f>U10</f>
        <v>0</v>
      </c>
      <c r="N14" s="182" t="s">
        <v>5</v>
      </c>
      <c r="O14" s="186" t="str">
        <f>S10</f>
        <v>0</v>
      </c>
      <c r="P14" s="192" t="str">
        <f>U12</f>
        <v>0</v>
      </c>
      <c r="Q14" s="182" t="s">
        <v>5</v>
      </c>
      <c r="R14" s="186" t="str">
        <f>S12</f>
        <v>0</v>
      </c>
      <c r="S14" s="242"/>
      <c r="T14" s="243"/>
      <c r="U14" s="244"/>
      <c r="V14" s="248">
        <f>D14+G14+J14+M14+P14+S14</f>
        <v>0</v>
      </c>
      <c r="W14" s="255" t="s">
        <v>5</v>
      </c>
      <c r="X14" s="256">
        <f t="shared" ref="X14" si="9">F14+I14+L14+O14+R14+U14</f>
        <v>0</v>
      </c>
      <c r="Y14" s="188">
        <f>IF(D14&gt;F14,2,IF(AND(D14&lt;F14,E14=":"),1,0))+IF(G14&gt;I14,2,IF(AND(G14&lt;I14,H14=":"),1,0))+IF(J14&gt;L14,2,IF(AND(J14&lt;L14,K14=":"),1,0))+IF(M14&gt;O14,2,IF(AND(M14&lt;O14,N14=":"),1,0))+IF(P14&gt;R14,2,IF(AND(P14&lt;R14,Q14=":"),1,0))+IF(S14&gt;U14,2,IF(AND(S14&lt;U14,T14=":"),1,0))</f>
        <v>0</v>
      </c>
      <c r="Z14" s="250"/>
      <c r="AB14" s="8">
        <v>12</v>
      </c>
      <c r="AC14" s="12" t="str">
        <f>C7</f>
        <v>Němeček Václav st.</v>
      </c>
      <c r="AD14" s="19" t="s">
        <v>8</v>
      </c>
      <c r="AE14" s="15" t="str">
        <f>C9</f>
        <v>Malach Martin</v>
      </c>
      <c r="AF14" s="134" t="s">
        <v>470</v>
      </c>
      <c r="AG14" s="135" t="s">
        <v>467</v>
      </c>
      <c r="AH14" s="135"/>
      <c r="AI14" s="135"/>
      <c r="AJ14" s="136"/>
      <c r="AK14" s="137">
        <f t="shared" si="0"/>
        <v>0</v>
      </c>
      <c r="AL14" s="138" t="s">
        <v>5</v>
      </c>
      <c r="AM14" s="139">
        <f t="shared" si="1"/>
        <v>2</v>
      </c>
      <c r="AN14" s="127"/>
      <c r="AP14" s="118">
        <f>A6</f>
        <v>179</v>
      </c>
      <c r="AQ14" s="118">
        <f>A8</f>
        <v>91</v>
      </c>
      <c r="AU14" s="253"/>
      <c r="AV14" s="108">
        <f t="shared" si="2"/>
        <v>9</v>
      </c>
      <c r="AW14" s="106">
        <f t="shared" si="3"/>
        <v>22</v>
      </c>
      <c r="AX14" s="129">
        <f t="shared" si="4"/>
        <v>-13</v>
      </c>
      <c r="AY14" s="130">
        <f ca="1">IF($AP3=INDIRECT(ADDRESS(ROW(),1)),$AX3,0)+
IF($AP4=INDIRECT(ADDRESS(ROW(),1)),$AX4,0)+
IF($AP5=INDIRECT(ADDRESS(ROW(),1)),$AX5,0)+
IF($AP6=INDIRECT(ADDRESS(ROW(),1)),$AX6,0)+
IF($AP7=INDIRECT(ADDRESS(ROW(),1)),$AX7,0)+
IF($AP8=INDIRECT(ADDRESS(ROW(),1)),$AX8,0)+
IF($AP9=INDIRECT(ADDRESS(ROW(),1)),$AX9,0)+
IF($AP10=INDIRECT(ADDRESS(ROW(),1)),$AX10,0)+
IF($AP11=INDIRECT(ADDRESS(ROW(),1)),$AX11,0)+
IF($AP12=INDIRECT(ADDRESS(ROW(),1)),$AX12,0)+
IF($AP13=INDIRECT(ADDRESS(ROW(),1)),$AX13,0)+
IF($AP14=INDIRECT(ADDRESS(ROW(),1)),$AX14,0)+
IF($AP15=INDIRECT(ADDRESS(ROW(),1)),$AX15,0)+
IF($AP16=INDIRECT(ADDRESS(ROW(),1)),$AX16,0)+
IF($AP17=INDIRECT(ADDRESS(ROW(),1)),$AX17,0)+
IF($AQ3=INDIRECT(ADDRESS(ROW(),1)),-$AX3,0)+
IF($AQ4=INDIRECT(ADDRESS(ROW(),1)),-$AX4,0)+
IF($AQ5=INDIRECT(ADDRESS(ROW(),1)),-$AX5,0)+
IF($AQ6=INDIRECT(ADDRESS(ROW(),1)),-$AX6,0)+
IF($AQ7=INDIRECT(ADDRESS(ROW(),1)),-$AX7,0)+
IF($AQ8=INDIRECT(ADDRESS(ROW(),1)),-$AX8,0)+
IF($AQ9=INDIRECT(ADDRESS(ROW(),1)),-$AX9,0)+
IF($AQ10=INDIRECT(ADDRESS(ROW(),1)),-$AX10,0)+
IF($AQ11=INDIRECT(ADDRESS(ROW(),1)),-$AX11,0)+
IF($AQ12=INDIRECT(ADDRESS(ROW(),1)),-$AX12,0)+
IF($AQ13=INDIRECT(ADDRESS(ROW(),1)),-$AX13,0)+
IF($AQ14=INDIRECT(ADDRESS(ROW(),1)),-$AX14,0)+
IF($AQ15=INDIRECT(ADDRESS(ROW(),1)),-$AX15,0)+
IF($AQ16=INDIRECT(ADDRESS(ROW(),1)),-$AX16,0)+
IF($AQ17=INDIRECT(ADDRESS(ROW(),1)),-$AX17,0)</f>
        <v>0</v>
      </c>
      <c r="AZ14" t="s">
        <v>486</v>
      </c>
    </row>
    <row r="15" spans="1:52" ht="13.5" thickBot="1" x14ac:dyDescent="0.25">
      <c r="A15" s="259"/>
      <c r="B15" s="187"/>
      <c r="C15" s="36" t="s">
        <v>486</v>
      </c>
      <c r="D15" s="181"/>
      <c r="E15" s="183"/>
      <c r="F15" s="187"/>
      <c r="G15" s="193"/>
      <c r="H15" s="183"/>
      <c r="I15" s="187"/>
      <c r="J15" s="193"/>
      <c r="K15" s="183"/>
      <c r="L15" s="187"/>
      <c r="M15" s="193"/>
      <c r="N15" s="183"/>
      <c r="O15" s="187"/>
      <c r="P15" s="193"/>
      <c r="Q15" s="183"/>
      <c r="R15" s="187"/>
      <c r="S15" s="245"/>
      <c r="T15" s="246"/>
      <c r="U15" s="247"/>
      <c r="V15" s="181"/>
      <c r="W15" s="183"/>
      <c r="X15" s="187"/>
      <c r="Y15" s="239"/>
      <c r="Z15" s="272"/>
      <c r="AB15" s="140">
        <v>13</v>
      </c>
      <c r="AC15" s="141" t="str">
        <f>C9</f>
        <v>Malach Martin</v>
      </c>
      <c r="AD15" s="142" t="s">
        <v>8</v>
      </c>
      <c r="AE15" s="143" t="str">
        <f>C15</f>
        <v>------</v>
      </c>
      <c r="AF15" s="144"/>
      <c r="AG15" s="145"/>
      <c r="AH15" s="145"/>
      <c r="AI15" s="145"/>
      <c r="AJ15" s="146"/>
      <c r="AK15" s="22" t="str">
        <f t="shared" si="0"/>
        <v>0</v>
      </c>
      <c r="AL15" s="23" t="s">
        <v>5</v>
      </c>
      <c r="AM15" s="24" t="str">
        <f t="shared" si="1"/>
        <v>0</v>
      </c>
      <c r="AN15" s="127"/>
      <c r="AP15">
        <f>A8</f>
        <v>91</v>
      </c>
      <c r="AQ15">
        <f>A14</f>
        <v>0</v>
      </c>
      <c r="AV15" s="108" t="str">
        <f t="shared" si="2"/>
        <v>0</v>
      </c>
      <c r="AW15" s="106" t="str">
        <f t="shared" si="3"/>
        <v>0</v>
      </c>
      <c r="AX15" s="129">
        <f t="shared" si="4"/>
        <v>0</v>
      </c>
    </row>
    <row r="16" spans="1:52" x14ac:dyDescent="0.2">
      <c r="B16"/>
      <c r="C16" s="150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 s="72"/>
      <c r="T16" s="72"/>
      <c r="U16" s="72"/>
      <c r="V16"/>
      <c r="W16"/>
      <c r="X16"/>
      <c r="Y16"/>
      <c r="Z16" s="151"/>
      <c r="AB16" s="7">
        <v>14</v>
      </c>
      <c r="AC16" s="11" t="str">
        <f>C11</f>
        <v>Krejčí Petr</v>
      </c>
      <c r="AD16" s="17" t="s">
        <v>8</v>
      </c>
      <c r="AE16" s="14" t="str">
        <f>C7</f>
        <v>Němeček Václav st.</v>
      </c>
      <c r="AF16" s="131" t="s">
        <v>458</v>
      </c>
      <c r="AG16" s="132" t="s">
        <v>462</v>
      </c>
      <c r="AH16" s="132"/>
      <c r="AI16" s="132"/>
      <c r="AJ16" s="133"/>
      <c r="AK16" s="147">
        <f t="shared" si="0"/>
        <v>2</v>
      </c>
      <c r="AL16" s="148" t="s">
        <v>5</v>
      </c>
      <c r="AM16" s="149">
        <f t="shared" si="1"/>
        <v>0</v>
      </c>
      <c r="AN16" s="127"/>
      <c r="AP16">
        <f>A10</f>
        <v>362</v>
      </c>
      <c r="AQ16">
        <f>A6</f>
        <v>179</v>
      </c>
      <c r="AV16" s="108">
        <f t="shared" si="2"/>
        <v>22</v>
      </c>
      <c r="AW16" s="106">
        <f t="shared" si="3"/>
        <v>13</v>
      </c>
      <c r="AX16" s="129">
        <f t="shared" si="4"/>
        <v>9</v>
      </c>
    </row>
    <row r="17" spans="1:52" ht="13.5" thickBot="1" x14ac:dyDescent="0.25">
      <c r="C17" s="152"/>
      <c r="AB17" s="8">
        <v>15</v>
      </c>
      <c r="AC17" s="12" t="str">
        <f>C13</f>
        <v>Zemánek Jaroslav</v>
      </c>
      <c r="AD17" s="19" t="s">
        <v>8</v>
      </c>
      <c r="AE17" s="15" t="str">
        <f>C5</f>
        <v>Andrle Martin</v>
      </c>
      <c r="AF17" s="134" t="s">
        <v>473</v>
      </c>
      <c r="AG17" s="135" t="s">
        <v>469</v>
      </c>
      <c r="AH17" s="135"/>
      <c r="AI17" s="135"/>
      <c r="AJ17" s="136"/>
      <c r="AK17" s="137">
        <f t="shared" si="0"/>
        <v>0</v>
      </c>
      <c r="AL17" s="138" t="s">
        <v>5</v>
      </c>
      <c r="AM17" s="139">
        <f t="shared" si="1"/>
        <v>2</v>
      </c>
      <c r="AN17" s="127"/>
      <c r="AP17" s="118">
        <f>A12</f>
        <v>72</v>
      </c>
      <c r="AQ17" s="118">
        <f>A4</f>
        <v>30</v>
      </c>
      <c r="AV17" s="108">
        <f t="shared" si="2"/>
        <v>15</v>
      </c>
      <c r="AW17" s="106">
        <f t="shared" si="3"/>
        <v>22</v>
      </c>
      <c r="AX17" s="129">
        <f t="shared" si="4"/>
        <v>-7</v>
      </c>
    </row>
    <row r="18" spans="1:52" x14ac:dyDescent="0.2">
      <c r="C18" s="152"/>
      <c r="AN18" s="127"/>
      <c r="AV18" s="107"/>
      <c r="AX18" s="129"/>
    </row>
    <row r="19" spans="1:52" ht="13.5" thickBot="1" x14ac:dyDescent="0.25"/>
    <row r="20" spans="1:52" ht="13.5" thickBot="1" x14ac:dyDescent="0.25">
      <c r="A20" s="86" t="s">
        <v>484</v>
      </c>
      <c r="B20" s="230" t="s">
        <v>25</v>
      </c>
      <c r="C20" s="231"/>
      <c r="D20" s="165">
        <v>1</v>
      </c>
      <c r="E20" s="166"/>
      <c r="F20" s="167"/>
      <c r="G20" s="168">
        <v>2</v>
      </c>
      <c r="H20" s="166"/>
      <c r="I20" s="167"/>
      <c r="J20" s="168">
        <v>3</v>
      </c>
      <c r="K20" s="166"/>
      <c r="L20" s="167"/>
      <c r="M20" s="168">
        <v>4</v>
      </c>
      <c r="N20" s="166"/>
      <c r="O20" s="167"/>
      <c r="P20" s="168">
        <v>5</v>
      </c>
      <c r="Q20" s="166"/>
      <c r="R20" s="167"/>
      <c r="S20" s="168">
        <v>6</v>
      </c>
      <c r="T20" s="166"/>
      <c r="U20" s="167"/>
      <c r="V20" s="165" t="s">
        <v>2</v>
      </c>
      <c r="W20" s="170"/>
      <c r="X20" s="171"/>
      <c r="Y20" s="5" t="s">
        <v>3</v>
      </c>
      <c r="Z20" s="4" t="s">
        <v>4</v>
      </c>
      <c r="AB20" s="6">
        <v>1</v>
      </c>
      <c r="AC20" s="10" t="str">
        <f>C22</f>
        <v>------</v>
      </c>
      <c r="AD20" s="16" t="s">
        <v>8</v>
      </c>
      <c r="AE20" s="13" t="str">
        <f>C32</f>
        <v>------</v>
      </c>
      <c r="AF20" s="124"/>
      <c r="AG20" s="125"/>
      <c r="AH20" s="125"/>
      <c r="AI20" s="125"/>
      <c r="AJ20" s="126"/>
      <c r="AK20" s="22" t="str">
        <f t="shared" ref="AK20:AK34" si="10">IF(OR(VALUE($AP20)=0,VALUE($AQ20)=0), "0",IF(AND(LEN(AF20)&gt;0,MID(AF20,1,1)&lt;&gt;"-"),"1","0")+IF(AND(LEN(AG20)&gt;0,MID(AG20,1,1)&lt;&gt;"-"),"1","0")+IF(AND(LEN(AH20)&gt;0,MID(AH20,1,1)&lt;&gt;"-"),"1","0")+IF(AND(LEN(AI20)&gt;0,MID(AI20,1,1)&lt;&gt;"-"),"1","0")+IF(AND(LEN(AJ20)&gt;0,MID(AJ20,1,1)&lt;&gt;"-"),"1","0"))</f>
        <v>0</v>
      </c>
      <c r="AL20" s="23" t="s">
        <v>5</v>
      </c>
      <c r="AM20" s="24" t="str">
        <f t="shared" ref="AM20:AM34" si="11">IF(OR(VALUE($AP20)=0,VALUE($AQ20)=0), "0",IF(AND(LEN(AF20)&gt;0,MID(AF20,1,1)="-"),"1","0")+IF(AND(LEN(AG20)&gt;0,MID(AG20,1,1)="-"),"1","0")+IF(AND(LEN(AH20)&gt;0,MID(AH20,1,1)="-"),"1","0")+IF(AND(LEN(AI20)&gt;0,MID(AI20,1,1)="-"),"1","0")+IF(AND(LEN(AJ20)&gt;0,MID(AJ20,1,1)="-"),"1","0"))</f>
        <v>0</v>
      </c>
      <c r="AN20" s="127"/>
      <c r="AP20">
        <f>A21</f>
        <v>0</v>
      </c>
      <c r="AQ20">
        <f>A31</f>
        <v>0</v>
      </c>
      <c r="AR20" s="128"/>
      <c r="AU20" s="252"/>
      <c r="AV20" s="108" t="str">
        <f t="shared" ref="AV20:AV34" si="12">IF(OR(VALUE($AP20)=0,VALUE($AQ20)=0), "0",IF(LEN(AF20)&gt;0,IF(MID(AF20,1,1)&lt;&gt;"-",IF(MOD(ABS(AF20),100)&gt;9,MOD(ABS(AF20),100)+2,11),MOD(ABS(AF20),100)),0)+IF(LEN(AG20)&gt;0,IF(MID(AG20,1,1)&lt;&gt;"-",IF(MOD(ABS(AG20),100)&gt;9,MOD(ABS(AG20),100)+2,11),MOD(ABS(AG20),100)),0)+IF(LEN(AH20)&gt;0,IF(MID(AH20,1,1)&lt;&gt;"-",IF(MOD(ABS(AH20),100)&gt;9,MOD(ABS(AH20),100)+2,11),MOD(ABS(AH20),100)),0)+IF(LEN(AI20)&gt;0,IF(MID(AI20,1,1)&lt;&gt;"-",IF(MOD(ABS(AI20),100)&gt;9,MOD(ABS(AI20),100)+2,11),MOD(ABS(AI20),100)),0)+IF(LEN(AJ20)&gt;0,IF(MID(AJ20,1,1)&lt;&gt;"-",IF(MOD(ABS(AJ20),100)&gt;9,MOD(ABS(AJ20),100)+2,11),MOD(ABS(AJ20),100)),0))</f>
        <v>0</v>
      </c>
      <c r="AW20" s="106" t="str">
        <f t="shared" ref="AW20:AW34" si="13">IF(OR(VALUE($AP20)=0,VALUE($AQ20)=0), "0",IF(LEN(AF20)&gt;0,IF(MID(AF20,1,1)&lt;&gt;"-",MOD(AF20,100),IF(MOD(ABS(AF20),100)&gt;9,MOD(ABS(AF20),100)+2,11)),0)+IF(LEN(AG20)&gt;0,IF(MID(AG20,1,1)&lt;&gt;"-",MOD(AG20,100),IF(MOD(ABS(AG20),100)&gt;9,MOD(ABS(AG20),100)+2,11)),0)+IF(LEN(AH20)&gt;0,IF(MID(AH20,1,1)&lt;&gt;"-",MOD(AH20,100),IF(MOD(ABS(AH20),100)&gt;9,MOD(ABS(AH20),100)+2,11)),0)+IF(LEN(AI20)&gt;0,IF(MID(AI20,1,1)&lt;&gt;"-",MOD(AI20,100),IF(MOD(ABS(AI20),100)&gt;9,MOD(ABS(AI20),100)+2,11)),0)+IF(LEN(AJ20)&gt;0,IF(MID(AJ20,1,1)&lt;&gt;"-",MOD(AJ20,100),IF(MOD(ABS(AJ20),100)&gt;9,MOD(ABS(AJ20),100)+2,11)),0))</f>
        <v>0</v>
      </c>
      <c r="AX20" s="129">
        <f t="shared" ref="AX20:AX34" si="14">AV20-AW20</f>
        <v>0</v>
      </c>
    </row>
    <row r="21" spans="1:52" x14ac:dyDescent="0.2">
      <c r="A21" s="269"/>
      <c r="B21" s="232">
        <v>1</v>
      </c>
      <c r="C21" s="37" t="s">
        <v>486</v>
      </c>
      <c r="D21" s="233"/>
      <c r="E21" s="227"/>
      <c r="F21" s="228"/>
      <c r="G21" s="221" t="str">
        <f>AK25</f>
        <v>0</v>
      </c>
      <c r="H21" s="222" t="s">
        <v>5</v>
      </c>
      <c r="I21" s="223" t="str">
        <f>AM25</f>
        <v>0</v>
      </c>
      <c r="J21" s="221" t="str">
        <f>AM27</f>
        <v>0</v>
      </c>
      <c r="K21" s="222" t="s">
        <v>5</v>
      </c>
      <c r="L21" s="223" t="str">
        <f>AK27</f>
        <v>0</v>
      </c>
      <c r="M21" s="221" t="str">
        <f>AK30</f>
        <v>0</v>
      </c>
      <c r="N21" s="222" t="s">
        <v>5</v>
      </c>
      <c r="O21" s="223" t="str">
        <f>AM30</f>
        <v>0</v>
      </c>
      <c r="P21" s="221" t="str">
        <f>AM34</f>
        <v>0</v>
      </c>
      <c r="Q21" s="222" t="s">
        <v>5</v>
      </c>
      <c r="R21" s="223" t="str">
        <f>AK34</f>
        <v>0</v>
      </c>
      <c r="S21" s="221" t="str">
        <f>AK20</f>
        <v>0</v>
      </c>
      <c r="T21" s="222" t="s">
        <v>5</v>
      </c>
      <c r="U21" s="209" t="str">
        <f>AM20</f>
        <v>0</v>
      </c>
      <c r="V21" s="206">
        <f>G21+J21+M21</f>
        <v>0</v>
      </c>
      <c r="W21" s="222" t="s">
        <v>5</v>
      </c>
      <c r="X21" s="223">
        <f>I21+L21+O21</f>
        <v>0</v>
      </c>
      <c r="Y21" s="208">
        <f>IF(D21&gt;F21,2,IF(AND(D21&lt;F21,E21=":"),1,0))+IF(G21&gt;I21,2,IF(AND(G21&lt;I21,H21=":"),1,0))+IF(J21&gt;L21,2,IF(AND(J21&lt;L21,K21=":"),1,0))+IF(M21&gt;O21,2,IF(AND(M21&lt;O21,N21=":"),1,0))+IF(P21&gt;R21,2,IF(AND(P21&lt;R21,Q21=":"),1,0))+IF(S21&gt;U21,2,IF(AND(S21&lt;U21,T21=":"),1,0))</f>
        <v>0</v>
      </c>
      <c r="Z21" s="270"/>
      <c r="AA21" s="266"/>
      <c r="AB21" s="7">
        <v>2</v>
      </c>
      <c r="AC21" s="11" t="str">
        <f>C24</f>
        <v>------</v>
      </c>
      <c r="AD21" s="17" t="s">
        <v>8</v>
      </c>
      <c r="AE21" s="14" t="str">
        <f>C30</f>
        <v>------</v>
      </c>
      <c r="AF21" s="131"/>
      <c r="AG21" s="132"/>
      <c r="AH21" s="132"/>
      <c r="AI21" s="132"/>
      <c r="AJ21" s="133"/>
      <c r="AK21" s="22" t="str">
        <f t="shared" si="10"/>
        <v>0</v>
      </c>
      <c r="AL21" s="26" t="s">
        <v>5</v>
      </c>
      <c r="AM21" s="24" t="str">
        <f t="shared" si="11"/>
        <v>0</v>
      </c>
      <c r="AN21" s="127"/>
      <c r="AP21">
        <f>A23</f>
        <v>0</v>
      </c>
      <c r="AQ21">
        <f>A29</f>
        <v>0</v>
      </c>
      <c r="AU21" s="253"/>
      <c r="AV21" s="108" t="str">
        <f t="shared" si="12"/>
        <v>0</v>
      </c>
      <c r="AW21" s="106" t="str">
        <f t="shared" si="13"/>
        <v>0</v>
      </c>
      <c r="AX21" s="129">
        <f t="shared" si="14"/>
        <v>0</v>
      </c>
      <c r="AY21" s="130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1" t="s">
        <v>486</v>
      </c>
    </row>
    <row r="22" spans="1:52" ht="13.5" thickBot="1" x14ac:dyDescent="0.25">
      <c r="A22" s="265"/>
      <c r="B22" s="205"/>
      <c r="C22" s="85" t="s">
        <v>486</v>
      </c>
      <c r="D22" s="234"/>
      <c r="E22" s="201"/>
      <c r="F22" s="202"/>
      <c r="G22" s="203"/>
      <c r="H22" s="204"/>
      <c r="I22" s="205"/>
      <c r="J22" s="203"/>
      <c r="K22" s="204"/>
      <c r="L22" s="205"/>
      <c r="M22" s="203"/>
      <c r="N22" s="204"/>
      <c r="O22" s="205"/>
      <c r="P22" s="203"/>
      <c r="Q22" s="204"/>
      <c r="R22" s="205"/>
      <c r="S22" s="267"/>
      <c r="T22" s="204"/>
      <c r="U22" s="271"/>
      <c r="V22" s="207"/>
      <c r="W22" s="204"/>
      <c r="X22" s="205"/>
      <c r="Y22" s="249"/>
      <c r="Z22" s="268"/>
      <c r="AA22" s="266"/>
      <c r="AB22" s="8">
        <v>3</v>
      </c>
      <c r="AC22" s="12" t="str">
        <f>C26</f>
        <v>------</v>
      </c>
      <c r="AD22" s="19" t="s">
        <v>8</v>
      </c>
      <c r="AE22" s="15" t="str">
        <f>C28</f>
        <v>------</v>
      </c>
      <c r="AF22" s="134"/>
      <c r="AG22" s="135"/>
      <c r="AH22" s="135"/>
      <c r="AI22" s="135"/>
      <c r="AJ22" s="136"/>
      <c r="AK22" s="137" t="str">
        <f t="shared" si="10"/>
        <v>0</v>
      </c>
      <c r="AL22" s="138" t="s">
        <v>5</v>
      </c>
      <c r="AM22" s="139" t="str">
        <f t="shared" si="11"/>
        <v>0</v>
      </c>
      <c r="AN22" s="127"/>
      <c r="AP22" s="118">
        <f>A25</f>
        <v>0</v>
      </c>
      <c r="AQ22" s="118">
        <f>A27</f>
        <v>0</v>
      </c>
      <c r="AU22" s="252"/>
      <c r="AV22" s="108" t="str">
        <f t="shared" si="12"/>
        <v>0</v>
      </c>
      <c r="AW22" s="106" t="str">
        <f t="shared" si="13"/>
        <v>0</v>
      </c>
      <c r="AX22" s="129">
        <f t="shared" si="14"/>
        <v>0</v>
      </c>
    </row>
    <row r="23" spans="1:52" x14ac:dyDescent="0.2">
      <c r="A23" s="265"/>
      <c r="B23" s="229">
        <v>2</v>
      </c>
      <c r="C23" s="37" t="s">
        <v>486</v>
      </c>
      <c r="D23" s="180" t="str">
        <f>I21</f>
        <v>0</v>
      </c>
      <c r="E23" s="182" t="s">
        <v>5</v>
      </c>
      <c r="F23" s="186" t="str">
        <f>G21</f>
        <v>0</v>
      </c>
      <c r="G23" s="174"/>
      <c r="H23" s="175"/>
      <c r="I23" s="199"/>
      <c r="J23" s="192" t="str">
        <f>AK31</f>
        <v>0</v>
      </c>
      <c r="K23" s="182" t="s">
        <v>5</v>
      </c>
      <c r="L23" s="186" t="str">
        <f>AM31</f>
        <v>0</v>
      </c>
      <c r="M23" s="192" t="str">
        <f>AM33</f>
        <v>0</v>
      </c>
      <c r="N23" s="182" t="s">
        <v>5</v>
      </c>
      <c r="O23" s="186" t="str">
        <f>AK33</f>
        <v>0</v>
      </c>
      <c r="P23" s="192" t="str">
        <f>AK21</f>
        <v>0</v>
      </c>
      <c r="Q23" s="182" t="s">
        <v>5</v>
      </c>
      <c r="R23" s="186" t="str">
        <f>AM21</f>
        <v>0</v>
      </c>
      <c r="S23" s="192" t="str">
        <f>AK26</f>
        <v>0</v>
      </c>
      <c r="T23" s="182" t="s">
        <v>5</v>
      </c>
      <c r="U23" s="256" t="str">
        <f>AM26</f>
        <v>0</v>
      </c>
      <c r="V23" s="180">
        <f>D23+J23+M23</f>
        <v>0</v>
      </c>
      <c r="W23" s="182" t="s">
        <v>5</v>
      </c>
      <c r="X23" s="186">
        <f>F23+L23+O23</f>
        <v>0</v>
      </c>
      <c r="Y23" s="188">
        <f>IF(D23&gt;F23,2,IF(AND(D23&lt;F23,E23=":"),1,0))+IF(G23&gt;I23,2,IF(AND(G23&lt;I23,H23=":"),1,0))+IF(J23&gt;L23,2,IF(AND(J23&lt;L23,K23=":"),1,0))+IF(M23&gt;O23,2,IF(AND(M23&lt;O23,N23=":"),1,0))+IF(P23&gt;R23,2,IF(AND(P23&lt;R23,Q23=":"),1,0))+IF(S23&gt;U23,2,IF(AND(S23&lt;U23,T23=":"),1,0))</f>
        <v>0</v>
      </c>
      <c r="Z23" s="240"/>
      <c r="AA23" s="266"/>
      <c r="AB23" s="140">
        <v>4</v>
      </c>
      <c r="AC23" s="141" t="str">
        <f>C32</f>
        <v>------</v>
      </c>
      <c r="AD23" s="142" t="s">
        <v>8</v>
      </c>
      <c r="AE23" s="143" t="str">
        <f>C28</f>
        <v>------</v>
      </c>
      <c r="AF23" s="144"/>
      <c r="AG23" s="145"/>
      <c r="AH23" s="145"/>
      <c r="AI23" s="145"/>
      <c r="AJ23" s="146"/>
      <c r="AK23" s="22" t="str">
        <f t="shared" si="10"/>
        <v>0</v>
      </c>
      <c r="AL23" s="23" t="s">
        <v>5</v>
      </c>
      <c r="AM23" s="24" t="str">
        <f t="shared" si="11"/>
        <v>0</v>
      </c>
      <c r="AN23" s="127"/>
      <c r="AP23">
        <f>A31</f>
        <v>0</v>
      </c>
      <c r="AQ23">
        <f>A27</f>
        <v>0</v>
      </c>
      <c r="AU23" s="253"/>
      <c r="AV23" s="108" t="str">
        <f t="shared" si="12"/>
        <v>0</v>
      </c>
      <c r="AW23" s="106" t="str">
        <f t="shared" si="13"/>
        <v>0</v>
      </c>
      <c r="AX23" s="129">
        <f t="shared" si="14"/>
        <v>0</v>
      </c>
      <c r="AY23" s="130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3" t="s">
        <v>486</v>
      </c>
    </row>
    <row r="24" spans="1:52" ht="13.5" thickBot="1" x14ac:dyDescent="0.25">
      <c r="A24" s="265"/>
      <c r="B24" s="205"/>
      <c r="C24" s="85" t="s">
        <v>486</v>
      </c>
      <c r="D24" s="207"/>
      <c r="E24" s="204"/>
      <c r="F24" s="205"/>
      <c r="G24" s="200"/>
      <c r="H24" s="201"/>
      <c r="I24" s="202"/>
      <c r="J24" s="203"/>
      <c r="K24" s="204"/>
      <c r="L24" s="205"/>
      <c r="M24" s="203"/>
      <c r="N24" s="204"/>
      <c r="O24" s="205"/>
      <c r="P24" s="203"/>
      <c r="Q24" s="204"/>
      <c r="R24" s="205"/>
      <c r="S24" s="203"/>
      <c r="T24" s="204"/>
      <c r="U24" s="205"/>
      <c r="V24" s="194"/>
      <c r="W24" s="195"/>
      <c r="X24" s="196"/>
      <c r="Y24" s="249"/>
      <c r="Z24" s="268"/>
      <c r="AA24" s="266"/>
      <c r="AB24" s="7">
        <v>5</v>
      </c>
      <c r="AC24" s="11" t="str">
        <f>C30</f>
        <v>------</v>
      </c>
      <c r="AD24" s="17" t="s">
        <v>8</v>
      </c>
      <c r="AE24" s="14" t="str">
        <f>C26</f>
        <v>------</v>
      </c>
      <c r="AF24" s="131"/>
      <c r="AG24" s="132"/>
      <c r="AH24" s="132"/>
      <c r="AI24" s="132"/>
      <c r="AJ24" s="133"/>
      <c r="AK24" s="147" t="str">
        <f t="shared" si="10"/>
        <v>0</v>
      </c>
      <c r="AL24" s="148" t="s">
        <v>5</v>
      </c>
      <c r="AM24" s="149" t="str">
        <f t="shared" si="11"/>
        <v>0</v>
      </c>
      <c r="AN24" s="127"/>
      <c r="AP24">
        <f>A29</f>
        <v>0</v>
      </c>
      <c r="AQ24">
        <f>A25</f>
        <v>0</v>
      </c>
      <c r="AU24" s="252"/>
      <c r="AV24" s="108" t="str">
        <f t="shared" si="12"/>
        <v>0</v>
      </c>
      <c r="AW24" s="106" t="str">
        <f t="shared" si="13"/>
        <v>0</v>
      </c>
      <c r="AX24" s="129">
        <f t="shared" si="14"/>
        <v>0</v>
      </c>
    </row>
    <row r="25" spans="1:52" ht="13.5" thickBot="1" x14ac:dyDescent="0.25">
      <c r="A25" s="265"/>
      <c r="B25" s="229">
        <v>3</v>
      </c>
      <c r="C25" s="37" t="s">
        <v>486</v>
      </c>
      <c r="D25" s="180" t="str">
        <f>L21</f>
        <v>0</v>
      </c>
      <c r="E25" s="182" t="s">
        <v>5</v>
      </c>
      <c r="F25" s="186" t="str">
        <f>J21</f>
        <v>0</v>
      </c>
      <c r="G25" s="192" t="str">
        <f>L23</f>
        <v>0</v>
      </c>
      <c r="H25" s="182" t="s">
        <v>5</v>
      </c>
      <c r="I25" s="186" t="str">
        <f>J23</f>
        <v>0</v>
      </c>
      <c r="J25" s="174"/>
      <c r="K25" s="175"/>
      <c r="L25" s="199"/>
      <c r="M25" s="192" t="str">
        <f>AK22</f>
        <v>0</v>
      </c>
      <c r="N25" s="182" t="s">
        <v>5</v>
      </c>
      <c r="O25" s="186" t="str">
        <f>AM22</f>
        <v>0</v>
      </c>
      <c r="P25" s="192" t="str">
        <f>AM24</f>
        <v>0</v>
      </c>
      <c r="Q25" s="182" t="s">
        <v>5</v>
      </c>
      <c r="R25" s="186" t="str">
        <f>AK24</f>
        <v>0</v>
      </c>
      <c r="S25" s="192" t="str">
        <f>AK32</f>
        <v>0</v>
      </c>
      <c r="T25" s="182" t="s">
        <v>5</v>
      </c>
      <c r="U25" s="186" t="str">
        <f>AM32</f>
        <v>0</v>
      </c>
      <c r="V25" s="180">
        <f>D25+G25+M25</f>
        <v>0</v>
      </c>
      <c r="W25" s="182" t="s">
        <v>5</v>
      </c>
      <c r="X25" s="186">
        <f>F25+I25+O25</f>
        <v>0</v>
      </c>
      <c r="Y25" s="188">
        <f>IF(D25&gt;F25,2,IF(AND(D25&lt;F25,E25=":"),1,0))+IF(G25&gt;I25,2,IF(AND(G25&lt;I25,H25=":"),1,0))+IF(J25&gt;L25,2,IF(AND(J25&lt;L25,K25=":"),1,0))+IF(M25&gt;O25,2,IF(AND(M25&lt;O25,N25=":"),1,0))+IF(P25&gt;R25,2,IF(AND(P25&lt;R25,Q25=":"),1,0))+IF(S25&gt;U25,2,IF(AND(S25&lt;U25,T25=":"),1,0))</f>
        <v>0</v>
      </c>
      <c r="Z25" s="240"/>
      <c r="AA25" s="266"/>
      <c r="AB25" s="8">
        <v>6</v>
      </c>
      <c r="AC25" s="12" t="str">
        <f>C22</f>
        <v>------</v>
      </c>
      <c r="AD25" s="19" t="s">
        <v>8</v>
      </c>
      <c r="AE25" s="15" t="str">
        <f>C24</f>
        <v>------</v>
      </c>
      <c r="AF25" s="134"/>
      <c r="AG25" s="135"/>
      <c r="AH25" s="135"/>
      <c r="AI25" s="135"/>
      <c r="AJ25" s="136"/>
      <c r="AK25" s="137" t="str">
        <f t="shared" si="10"/>
        <v>0</v>
      </c>
      <c r="AL25" s="138" t="s">
        <v>5</v>
      </c>
      <c r="AM25" s="139" t="str">
        <f t="shared" si="11"/>
        <v>0</v>
      </c>
      <c r="AN25" s="127"/>
      <c r="AP25" s="118">
        <f>A21</f>
        <v>0</v>
      </c>
      <c r="AQ25" s="118">
        <f>A23</f>
        <v>0</v>
      </c>
      <c r="AU25" s="253"/>
      <c r="AV25" s="108" t="str">
        <f t="shared" si="12"/>
        <v>0</v>
      </c>
      <c r="AW25" s="106" t="str">
        <f t="shared" si="13"/>
        <v>0</v>
      </c>
      <c r="AX25" s="129">
        <f t="shared" si="14"/>
        <v>0</v>
      </c>
      <c r="AY25" s="130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5" t="s">
        <v>486</v>
      </c>
    </row>
    <row r="26" spans="1:52" ht="13.5" thickBot="1" x14ac:dyDescent="0.25">
      <c r="A26" s="265"/>
      <c r="B26" s="205"/>
      <c r="C26" s="85" t="s">
        <v>486</v>
      </c>
      <c r="D26" s="207"/>
      <c r="E26" s="204"/>
      <c r="F26" s="205"/>
      <c r="G26" s="203"/>
      <c r="H26" s="204"/>
      <c r="I26" s="205"/>
      <c r="J26" s="200"/>
      <c r="K26" s="201"/>
      <c r="L26" s="202"/>
      <c r="M26" s="267"/>
      <c r="N26" s="204"/>
      <c r="O26" s="196"/>
      <c r="P26" s="203"/>
      <c r="Q26" s="204"/>
      <c r="R26" s="205"/>
      <c r="S26" s="203"/>
      <c r="T26" s="204"/>
      <c r="U26" s="205"/>
      <c r="V26" s="207"/>
      <c r="W26" s="204"/>
      <c r="X26" s="205"/>
      <c r="Y26" s="249"/>
      <c r="Z26" s="268"/>
      <c r="AA26" s="266"/>
      <c r="AB26" s="140">
        <v>7</v>
      </c>
      <c r="AC26" s="141" t="str">
        <f>C24</f>
        <v>------</v>
      </c>
      <c r="AD26" s="142" t="s">
        <v>8</v>
      </c>
      <c r="AE26" s="143" t="str">
        <f>C32</f>
        <v>------</v>
      </c>
      <c r="AF26" s="144"/>
      <c r="AG26" s="145"/>
      <c r="AH26" s="145"/>
      <c r="AI26" s="145"/>
      <c r="AJ26" s="146"/>
      <c r="AK26" s="22" t="str">
        <f t="shared" si="10"/>
        <v>0</v>
      </c>
      <c r="AL26" s="23" t="s">
        <v>5</v>
      </c>
      <c r="AM26" s="24" t="str">
        <f t="shared" si="11"/>
        <v>0</v>
      </c>
      <c r="AN26" s="127"/>
      <c r="AP26">
        <f>A23</f>
        <v>0</v>
      </c>
      <c r="AQ26">
        <f>A31</f>
        <v>0</v>
      </c>
      <c r="AU26" s="252"/>
      <c r="AV26" s="108" t="str">
        <f t="shared" si="12"/>
        <v>0</v>
      </c>
      <c r="AW26" s="106" t="str">
        <f t="shared" si="13"/>
        <v>0</v>
      </c>
      <c r="AX26" s="129">
        <f t="shared" si="14"/>
        <v>0</v>
      </c>
    </row>
    <row r="27" spans="1:52" x14ac:dyDescent="0.2">
      <c r="A27" s="265"/>
      <c r="B27" s="229">
        <v>4</v>
      </c>
      <c r="C27" s="37" t="s">
        <v>486</v>
      </c>
      <c r="D27" s="248" t="str">
        <f>O21</f>
        <v>0</v>
      </c>
      <c r="E27" s="182" t="s">
        <v>5</v>
      </c>
      <c r="F27" s="186" t="str">
        <f>M21</f>
        <v>0</v>
      </c>
      <c r="G27" s="192" t="str">
        <f>O23</f>
        <v>0</v>
      </c>
      <c r="H27" s="182" t="s">
        <v>5</v>
      </c>
      <c r="I27" s="186" t="str">
        <f>M23</f>
        <v>0</v>
      </c>
      <c r="J27" s="192" t="str">
        <f>O25</f>
        <v>0</v>
      </c>
      <c r="K27" s="182" t="s">
        <v>5</v>
      </c>
      <c r="L27" s="186" t="str">
        <f>M25</f>
        <v>0</v>
      </c>
      <c r="M27" s="174"/>
      <c r="N27" s="175"/>
      <c r="O27" s="199"/>
      <c r="P27" s="192" t="str">
        <f>AK28</f>
        <v>0</v>
      </c>
      <c r="Q27" s="182" t="s">
        <v>5</v>
      </c>
      <c r="R27" s="186" t="str">
        <f>AM28</f>
        <v>0</v>
      </c>
      <c r="S27" s="192" t="str">
        <f>AM23</f>
        <v>0</v>
      </c>
      <c r="T27" s="182" t="s">
        <v>5</v>
      </c>
      <c r="U27" s="186" t="str">
        <f>AK23</f>
        <v>0</v>
      </c>
      <c r="V27" s="180">
        <f>D27+G27+J27</f>
        <v>0</v>
      </c>
      <c r="W27" s="182" t="s">
        <v>5</v>
      </c>
      <c r="X27" s="186">
        <f>F27+I27+L27</f>
        <v>0</v>
      </c>
      <c r="Y27" s="188">
        <f>IF(D27&gt;F27,2,IF(AND(D27&lt;F27,E27=":"),1,0))+IF(G27&gt;I27,2,IF(AND(G27&lt;I27,H27=":"),1,0))+IF(J27&gt;L27,2,IF(AND(J27&lt;L27,K27=":"),1,0))+IF(M27&gt;O27,2,IF(AND(M27&lt;O27,N27=":"),1,0))+IF(P27&gt;R27,2,IF(AND(P27&lt;R27,Q27=":"),1,0))+IF(S27&gt;U27,2,IF(AND(S27&lt;U27,T27=":"),1,0))</f>
        <v>0</v>
      </c>
      <c r="Z27" s="250"/>
      <c r="AA27" s="254"/>
      <c r="AB27" s="7">
        <v>8</v>
      </c>
      <c r="AC27" s="11" t="str">
        <f>C26</f>
        <v>------</v>
      </c>
      <c r="AD27" s="17" t="s">
        <v>8</v>
      </c>
      <c r="AE27" s="14" t="str">
        <f>C22</f>
        <v>------</v>
      </c>
      <c r="AF27" s="131"/>
      <c r="AG27" s="132"/>
      <c r="AH27" s="132"/>
      <c r="AI27" s="132"/>
      <c r="AJ27" s="133"/>
      <c r="AK27" s="147" t="str">
        <f t="shared" si="10"/>
        <v>0</v>
      </c>
      <c r="AL27" s="148" t="s">
        <v>5</v>
      </c>
      <c r="AM27" s="149" t="str">
        <f t="shared" si="11"/>
        <v>0</v>
      </c>
      <c r="AN27" s="127"/>
      <c r="AP27">
        <f>A25</f>
        <v>0</v>
      </c>
      <c r="AQ27">
        <f>A21</f>
        <v>0</v>
      </c>
      <c r="AU27" s="253"/>
      <c r="AV27" s="108" t="str">
        <f t="shared" si="12"/>
        <v>0</v>
      </c>
      <c r="AW27" s="106" t="str">
        <f t="shared" si="13"/>
        <v>0</v>
      </c>
      <c r="AX27" s="129">
        <f t="shared" si="14"/>
        <v>0</v>
      </c>
      <c r="AY27" s="130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7" t="s">
        <v>486</v>
      </c>
    </row>
    <row r="28" spans="1:52" ht="13.5" thickBot="1" x14ac:dyDescent="0.25">
      <c r="A28" s="265"/>
      <c r="B28" s="205"/>
      <c r="C28" s="35" t="s">
        <v>486</v>
      </c>
      <c r="D28" s="207"/>
      <c r="E28" s="204"/>
      <c r="F28" s="205"/>
      <c r="G28" s="203"/>
      <c r="H28" s="204"/>
      <c r="I28" s="205"/>
      <c r="J28" s="203"/>
      <c r="K28" s="204"/>
      <c r="L28" s="205"/>
      <c r="M28" s="200"/>
      <c r="N28" s="201"/>
      <c r="O28" s="202"/>
      <c r="P28" s="203"/>
      <c r="Q28" s="204"/>
      <c r="R28" s="205"/>
      <c r="S28" s="203"/>
      <c r="T28" s="204"/>
      <c r="U28" s="205"/>
      <c r="V28" s="207"/>
      <c r="W28" s="204"/>
      <c r="X28" s="205"/>
      <c r="Y28" s="249"/>
      <c r="Z28" s="251"/>
      <c r="AA28" s="254"/>
      <c r="AB28" s="8">
        <v>9</v>
      </c>
      <c r="AC28" s="12" t="str">
        <f>C28</f>
        <v>------</v>
      </c>
      <c r="AD28" s="19" t="s">
        <v>8</v>
      </c>
      <c r="AE28" s="15" t="str">
        <f>C30</f>
        <v>------</v>
      </c>
      <c r="AF28" s="134"/>
      <c r="AG28" s="135"/>
      <c r="AH28" s="135"/>
      <c r="AI28" s="135"/>
      <c r="AJ28" s="136"/>
      <c r="AK28" s="137" t="str">
        <f t="shared" si="10"/>
        <v>0</v>
      </c>
      <c r="AL28" s="138" t="s">
        <v>5</v>
      </c>
      <c r="AM28" s="139" t="str">
        <f t="shared" si="11"/>
        <v>0</v>
      </c>
      <c r="AN28" s="127"/>
      <c r="AP28" s="118">
        <f>A27</f>
        <v>0</v>
      </c>
      <c r="AQ28" s="118">
        <f>A29</f>
        <v>0</v>
      </c>
      <c r="AU28" s="252"/>
      <c r="AV28" s="108" t="str">
        <f t="shared" si="12"/>
        <v>0</v>
      </c>
      <c r="AW28" s="106" t="str">
        <f t="shared" si="13"/>
        <v>0</v>
      </c>
      <c r="AX28" s="129">
        <f t="shared" si="14"/>
        <v>0</v>
      </c>
    </row>
    <row r="29" spans="1:52" x14ac:dyDescent="0.2">
      <c r="A29" s="265"/>
      <c r="B29" s="229">
        <v>5</v>
      </c>
      <c r="C29" s="37" t="s">
        <v>486</v>
      </c>
      <c r="D29" s="180" t="str">
        <f>R21</f>
        <v>0</v>
      </c>
      <c r="E29" s="255" t="s">
        <v>5</v>
      </c>
      <c r="F29" s="256" t="str">
        <f>P21</f>
        <v>0</v>
      </c>
      <c r="G29" s="257" t="str">
        <f>R23</f>
        <v>0</v>
      </c>
      <c r="H29" s="255" t="s">
        <v>5</v>
      </c>
      <c r="I29" s="256" t="str">
        <f>P23</f>
        <v>0</v>
      </c>
      <c r="J29" s="257" t="str">
        <f>R25</f>
        <v>0</v>
      </c>
      <c r="K29" s="255" t="s">
        <v>5</v>
      </c>
      <c r="L29" s="256" t="str">
        <f>P25</f>
        <v>0</v>
      </c>
      <c r="M29" s="257" t="str">
        <f>R27</f>
        <v>0</v>
      </c>
      <c r="N29" s="255" t="s">
        <v>5</v>
      </c>
      <c r="O29" s="256" t="str">
        <f>P27</f>
        <v>0</v>
      </c>
      <c r="P29" s="242"/>
      <c r="Q29" s="243"/>
      <c r="R29" s="261"/>
      <c r="S29" s="257" t="str">
        <f>AM29</f>
        <v>0</v>
      </c>
      <c r="T29" s="255" t="s">
        <v>5</v>
      </c>
      <c r="U29" s="186" t="str">
        <f>AK29</f>
        <v>0</v>
      </c>
      <c r="V29" s="180">
        <f>D29+G29+J29</f>
        <v>0</v>
      </c>
      <c r="W29" s="182" t="s">
        <v>5</v>
      </c>
      <c r="X29" s="186">
        <f>F29+I29+L29</f>
        <v>0</v>
      </c>
      <c r="Y29" s="188">
        <f>IF(D29&gt;F29,2,IF(AND(D29&lt;F29,E29=":"),1,0))+IF(G29&gt;I29,2,IF(AND(G29&lt;I29,H29=":"),1,0))+IF(J29&gt;L29,2,IF(AND(J29&lt;L29,K29=":"),1,0))+IF(M29&gt;O29,2,IF(AND(M29&lt;O29,N29=":"),1,0))+IF(P29&gt;R29,2,IF(AND(P29&lt;R29,Q29=":"),1,0))+IF(S29&gt;U29,2,IF(AND(S29&lt;U29,T29=":"),1,0))</f>
        <v>0</v>
      </c>
      <c r="Z29" s="250"/>
      <c r="AA29" s="84"/>
      <c r="AB29" s="140">
        <v>10</v>
      </c>
      <c r="AC29" s="141" t="str">
        <f>C32</f>
        <v>------</v>
      </c>
      <c r="AD29" s="142" t="s">
        <v>8</v>
      </c>
      <c r="AE29" s="143" t="str">
        <f>C30</f>
        <v>------</v>
      </c>
      <c r="AF29" s="144"/>
      <c r="AG29" s="145"/>
      <c r="AH29" s="145"/>
      <c r="AI29" s="145"/>
      <c r="AJ29" s="146"/>
      <c r="AK29" s="22" t="str">
        <f t="shared" si="10"/>
        <v>0</v>
      </c>
      <c r="AL29" s="23" t="s">
        <v>5</v>
      </c>
      <c r="AM29" s="24" t="str">
        <f t="shared" si="11"/>
        <v>0</v>
      </c>
      <c r="AN29" s="127"/>
      <c r="AP29">
        <f>A31</f>
        <v>0</v>
      </c>
      <c r="AQ29">
        <f>A29</f>
        <v>0</v>
      </c>
      <c r="AU29" s="253"/>
      <c r="AV29" s="108" t="str">
        <f t="shared" si="12"/>
        <v>0</v>
      </c>
      <c r="AW29" s="106" t="str">
        <f t="shared" si="13"/>
        <v>0</v>
      </c>
      <c r="AX29" s="129">
        <f t="shared" si="14"/>
        <v>0</v>
      </c>
      <c r="AY29" s="130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29" t="s">
        <v>486</v>
      </c>
    </row>
    <row r="30" spans="1:52" ht="13.5" thickBot="1" x14ac:dyDescent="0.25">
      <c r="A30" s="265"/>
      <c r="B30" s="205"/>
      <c r="C30" s="85" t="s">
        <v>486</v>
      </c>
      <c r="D30" s="207"/>
      <c r="E30" s="204"/>
      <c r="F30" s="205"/>
      <c r="G30" s="203"/>
      <c r="H30" s="204"/>
      <c r="I30" s="205"/>
      <c r="J30" s="203"/>
      <c r="K30" s="204"/>
      <c r="L30" s="205"/>
      <c r="M30" s="203"/>
      <c r="N30" s="204"/>
      <c r="O30" s="205"/>
      <c r="P30" s="262"/>
      <c r="Q30" s="263"/>
      <c r="R30" s="264"/>
      <c r="S30" s="203"/>
      <c r="T30" s="204"/>
      <c r="U30" s="205"/>
      <c r="V30" s="207"/>
      <c r="W30" s="204"/>
      <c r="X30" s="205"/>
      <c r="Y30" s="249"/>
      <c r="Z30" s="251"/>
      <c r="AB30" s="7">
        <v>11</v>
      </c>
      <c r="AC30" s="11" t="str">
        <f>C22</f>
        <v>------</v>
      </c>
      <c r="AD30" s="17" t="s">
        <v>8</v>
      </c>
      <c r="AE30" s="14" t="str">
        <f>C28</f>
        <v>------</v>
      </c>
      <c r="AF30" s="131"/>
      <c r="AG30" s="132"/>
      <c r="AH30" s="132"/>
      <c r="AI30" s="132"/>
      <c r="AJ30" s="133"/>
      <c r="AK30" s="147" t="str">
        <f t="shared" si="10"/>
        <v>0</v>
      </c>
      <c r="AL30" s="148" t="s">
        <v>5</v>
      </c>
      <c r="AM30" s="149" t="str">
        <f t="shared" si="11"/>
        <v>0</v>
      </c>
      <c r="AN30" s="127"/>
      <c r="AP30">
        <f>A21</f>
        <v>0</v>
      </c>
      <c r="AQ30">
        <f>A27</f>
        <v>0</v>
      </c>
      <c r="AU30" s="252"/>
      <c r="AV30" s="108" t="str">
        <f t="shared" si="12"/>
        <v>0</v>
      </c>
      <c r="AW30" s="106" t="str">
        <f t="shared" si="13"/>
        <v>0</v>
      </c>
      <c r="AX30" s="129">
        <f t="shared" si="14"/>
        <v>0</v>
      </c>
    </row>
    <row r="31" spans="1:52" ht="13.5" thickBot="1" x14ac:dyDescent="0.25">
      <c r="A31" s="258"/>
      <c r="B31" s="260">
        <v>6</v>
      </c>
      <c r="C31" s="37" t="s">
        <v>486</v>
      </c>
      <c r="D31" s="180" t="str">
        <f>U21</f>
        <v>0</v>
      </c>
      <c r="E31" s="182" t="s">
        <v>5</v>
      </c>
      <c r="F31" s="186" t="str">
        <f>S21</f>
        <v>0</v>
      </c>
      <c r="G31" s="192" t="str">
        <f>U23</f>
        <v>0</v>
      </c>
      <c r="H31" s="182" t="s">
        <v>5</v>
      </c>
      <c r="I31" s="186" t="str">
        <f>S23</f>
        <v>0</v>
      </c>
      <c r="J31" s="192" t="str">
        <f>U25</f>
        <v>0</v>
      </c>
      <c r="K31" s="182" t="s">
        <v>5</v>
      </c>
      <c r="L31" s="186" t="str">
        <f>S25</f>
        <v>0</v>
      </c>
      <c r="M31" s="192" t="str">
        <f>U27</f>
        <v>0</v>
      </c>
      <c r="N31" s="182" t="s">
        <v>5</v>
      </c>
      <c r="O31" s="186" t="str">
        <f>S27</f>
        <v>0</v>
      </c>
      <c r="P31" s="192" t="str">
        <f>U29</f>
        <v>0</v>
      </c>
      <c r="Q31" s="182" t="s">
        <v>5</v>
      </c>
      <c r="R31" s="186" t="str">
        <f>S29</f>
        <v>0</v>
      </c>
      <c r="S31" s="242"/>
      <c r="T31" s="243"/>
      <c r="U31" s="244"/>
      <c r="V31" s="248">
        <f>D31+G31+J31</f>
        <v>0</v>
      </c>
      <c r="W31" s="255" t="s">
        <v>5</v>
      </c>
      <c r="X31" s="256">
        <f>F31+I31+L31</f>
        <v>0</v>
      </c>
      <c r="Y31" s="188">
        <f>IF(D31&gt;F31,2,IF(AND(D31&lt;F31,E31=":"),1,0))+IF(G31&gt;I31,2,IF(AND(G31&lt;I31,H31=":"),1,0))+IF(J31&gt;L31,2,IF(AND(J31&lt;L31,K31=":"),1,0))+IF(M31&gt;O31,2,IF(AND(M31&lt;O31,N31=":"),1,0))+IF(P31&gt;R31,2,IF(AND(P31&lt;R31,Q31=":"),1,0))+IF(S31&gt;U31,2,IF(AND(S31&lt;U31,T31=":"),1,0))</f>
        <v>0</v>
      </c>
      <c r="Z31" s="240"/>
      <c r="AB31" s="8">
        <v>12</v>
      </c>
      <c r="AC31" s="12" t="str">
        <f>C24</f>
        <v>------</v>
      </c>
      <c r="AD31" s="19" t="s">
        <v>8</v>
      </c>
      <c r="AE31" s="15" t="str">
        <f>C26</f>
        <v>------</v>
      </c>
      <c r="AF31" s="134"/>
      <c r="AG31" s="135"/>
      <c r="AH31" s="135"/>
      <c r="AI31" s="135"/>
      <c r="AJ31" s="136"/>
      <c r="AK31" s="137" t="str">
        <f t="shared" si="10"/>
        <v>0</v>
      </c>
      <c r="AL31" s="138" t="s">
        <v>5</v>
      </c>
      <c r="AM31" s="139" t="str">
        <f t="shared" si="11"/>
        <v>0</v>
      </c>
      <c r="AN31" s="127"/>
      <c r="AP31" s="118">
        <f>A23</f>
        <v>0</v>
      </c>
      <c r="AQ31" s="118">
        <f>A25</f>
        <v>0</v>
      </c>
      <c r="AU31" s="253"/>
      <c r="AV31" s="108" t="str">
        <f t="shared" si="12"/>
        <v>0</v>
      </c>
      <c r="AW31" s="106" t="str">
        <f t="shared" si="13"/>
        <v>0</v>
      </c>
      <c r="AX31" s="129">
        <f t="shared" si="14"/>
        <v>0</v>
      </c>
      <c r="AY31" s="130">
        <f ca="1">IF($AP20=INDIRECT(ADDRESS(ROW(),1)),$AX20,0)+
IF($AP21=INDIRECT(ADDRESS(ROW(),1)),$AX21,0)+
IF($AP22=INDIRECT(ADDRESS(ROW(),1)),$AX22,0)+
IF($AP23=INDIRECT(ADDRESS(ROW(),1)),$AX23,0)+
IF($AP24=INDIRECT(ADDRESS(ROW(),1)),$AX24,0)+
IF($AP25=INDIRECT(ADDRESS(ROW(),1)),$AX25,0)+
IF($AP26=INDIRECT(ADDRESS(ROW(),1)),$AX26,0)+
IF($AP27=INDIRECT(ADDRESS(ROW(),1)),$AX27,0)+
IF($AP28=INDIRECT(ADDRESS(ROW(),1)),$AX28,0)+
IF($AP29=INDIRECT(ADDRESS(ROW(),1)),$AX29,0)+
IF($AP30=INDIRECT(ADDRESS(ROW(),1)),$AX30,0)+
IF($AP31=INDIRECT(ADDRESS(ROW(),1)),$AX31,0)+
IF($AP32=INDIRECT(ADDRESS(ROW(),1)),$AX32,0)+
IF($AP33=INDIRECT(ADDRESS(ROW(),1)),$AX33,0)+
IF($AP34=INDIRECT(ADDRESS(ROW(),1)),$AX34,0)+
IF($AQ20=INDIRECT(ADDRESS(ROW(),1)),-$AX20,0)+
IF($AQ21=INDIRECT(ADDRESS(ROW(),1)),-$AX21,0)+
IF($AQ22=INDIRECT(ADDRESS(ROW(),1)),-$AX22,0)+
IF($AQ23=INDIRECT(ADDRESS(ROW(),1)),-$AX23,0)+
IF($AQ24=INDIRECT(ADDRESS(ROW(),1)),-$AX24,0)+
IF($AQ25=INDIRECT(ADDRESS(ROW(),1)),-$AX25,0)+
IF($AQ26=INDIRECT(ADDRESS(ROW(),1)),-$AX26,0)+
IF($AQ27=INDIRECT(ADDRESS(ROW(),1)),-$AX27,0)+
IF($AQ28=INDIRECT(ADDRESS(ROW(),1)),-$AX28,0)+
IF($AQ29=INDIRECT(ADDRESS(ROW(),1)),-$AX29,0)+
IF($AQ30=INDIRECT(ADDRESS(ROW(),1)),-$AX30,0)+
IF($AQ31=INDIRECT(ADDRESS(ROW(),1)),-$AX31,0)+
IF($AQ32=INDIRECT(ADDRESS(ROW(),1)),-$AX32,0)+
IF($AQ33=INDIRECT(ADDRESS(ROW(),1)),-$AX33,0)+
IF($AQ34=INDIRECT(ADDRESS(ROW(),1)),-$AX34,0)</f>
        <v>0</v>
      </c>
      <c r="AZ31" t="s">
        <v>486</v>
      </c>
    </row>
    <row r="32" spans="1:52" ht="13.5" thickBot="1" x14ac:dyDescent="0.25">
      <c r="A32" s="259"/>
      <c r="B32" s="187"/>
      <c r="C32" s="36" t="s">
        <v>486</v>
      </c>
      <c r="D32" s="181"/>
      <c r="E32" s="183"/>
      <c r="F32" s="187"/>
      <c r="G32" s="193"/>
      <c r="H32" s="183"/>
      <c r="I32" s="187"/>
      <c r="J32" s="193"/>
      <c r="K32" s="183"/>
      <c r="L32" s="187"/>
      <c r="M32" s="193"/>
      <c r="N32" s="183"/>
      <c r="O32" s="187"/>
      <c r="P32" s="193"/>
      <c r="Q32" s="183"/>
      <c r="R32" s="187"/>
      <c r="S32" s="245"/>
      <c r="T32" s="246"/>
      <c r="U32" s="247"/>
      <c r="V32" s="181"/>
      <c r="W32" s="183"/>
      <c r="X32" s="187"/>
      <c r="Y32" s="239"/>
      <c r="Z32" s="241"/>
      <c r="AB32" s="140">
        <v>13</v>
      </c>
      <c r="AC32" s="141" t="str">
        <f>C26</f>
        <v>------</v>
      </c>
      <c r="AD32" s="142" t="s">
        <v>8</v>
      </c>
      <c r="AE32" s="143" t="str">
        <f>C32</f>
        <v>------</v>
      </c>
      <c r="AF32" s="144"/>
      <c r="AG32" s="145"/>
      <c r="AH32" s="145"/>
      <c r="AI32" s="145"/>
      <c r="AJ32" s="146"/>
      <c r="AK32" s="22" t="str">
        <f t="shared" si="10"/>
        <v>0</v>
      </c>
      <c r="AL32" s="23" t="s">
        <v>5</v>
      </c>
      <c r="AM32" s="24" t="str">
        <f t="shared" si="11"/>
        <v>0</v>
      </c>
      <c r="AN32" s="127"/>
      <c r="AP32">
        <f>A25</f>
        <v>0</v>
      </c>
      <c r="AQ32">
        <f>A31</f>
        <v>0</v>
      </c>
      <c r="AV32" s="108" t="str">
        <f t="shared" si="12"/>
        <v>0</v>
      </c>
      <c r="AW32" s="106" t="str">
        <f t="shared" si="13"/>
        <v>0</v>
      </c>
      <c r="AX32" s="129">
        <f t="shared" si="14"/>
        <v>0</v>
      </c>
    </row>
    <row r="33" spans="1:52" x14ac:dyDescent="0.2">
      <c r="B33"/>
      <c r="C33" s="150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 s="72"/>
      <c r="T33" s="72"/>
      <c r="U33" s="72"/>
      <c r="V33"/>
      <c r="W33"/>
      <c r="X33"/>
      <c r="Y33"/>
      <c r="Z33" s="151"/>
      <c r="AB33" s="7">
        <v>14</v>
      </c>
      <c r="AC33" s="11" t="str">
        <f>C28</f>
        <v>------</v>
      </c>
      <c r="AD33" s="17" t="s">
        <v>8</v>
      </c>
      <c r="AE33" s="14" t="str">
        <f>C24</f>
        <v>------</v>
      </c>
      <c r="AF33" s="131"/>
      <c r="AG33" s="132"/>
      <c r="AH33" s="132"/>
      <c r="AI33" s="132"/>
      <c r="AJ33" s="133"/>
      <c r="AK33" s="147" t="str">
        <f t="shared" si="10"/>
        <v>0</v>
      </c>
      <c r="AL33" s="148" t="s">
        <v>5</v>
      </c>
      <c r="AM33" s="149" t="str">
        <f t="shared" si="11"/>
        <v>0</v>
      </c>
      <c r="AN33" s="127"/>
      <c r="AP33">
        <f>A27</f>
        <v>0</v>
      </c>
      <c r="AQ33">
        <f>A23</f>
        <v>0</v>
      </c>
      <c r="AV33" s="108" t="str">
        <f t="shared" si="12"/>
        <v>0</v>
      </c>
      <c r="AW33" s="106" t="str">
        <f t="shared" si="13"/>
        <v>0</v>
      </c>
      <c r="AX33" s="129">
        <f t="shared" si="14"/>
        <v>0</v>
      </c>
    </row>
    <row r="34" spans="1:52" ht="13.5" thickBot="1" x14ac:dyDescent="0.25">
      <c r="C34" s="152"/>
      <c r="AB34" s="8">
        <v>15</v>
      </c>
      <c r="AC34" s="12" t="str">
        <f>C30</f>
        <v>------</v>
      </c>
      <c r="AD34" s="19" t="s">
        <v>8</v>
      </c>
      <c r="AE34" s="15" t="str">
        <f>C22</f>
        <v>------</v>
      </c>
      <c r="AF34" s="134"/>
      <c r="AG34" s="135"/>
      <c r="AH34" s="135"/>
      <c r="AI34" s="135"/>
      <c r="AJ34" s="136"/>
      <c r="AK34" s="137" t="str">
        <f t="shared" si="10"/>
        <v>0</v>
      </c>
      <c r="AL34" s="138" t="s">
        <v>5</v>
      </c>
      <c r="AM34" s="139" t="str">
        <f t="shared" si="11"/>
        <v>0</v>
      </c>
      <c r="AN34" s="127"/>
      <c r="AP34" s="118">
        <f>A29</f>
        <v>0</v>
      </c>
      <c r="AQ34" s="118">
        <f>A21</f>
        <v>0</v>
      </c>
      <c r="AV34" s="108" t="str">
        <f t="shared" si="12"/>
        <v>0</v>
      </c>
      <c r="AW34" s="106" t="str">
        <f t="shared" si="13"/>
        <v>0</v>
      </c>
      <c r="AX34" s="129">
        <f t="shared" si="14"/>
        <v>0</v>
      </c>
    </row>
    <row r="35" spans="1:52" x14ac:dyDescent="0.2">
      <c r="C35" s="152"/>
      <c r="AB35" s="74"/>
      <c r="AC35" s="153"/>
      <c r="AD35" s="18"/>
      <c r="AE35" s="153"/>
      <c r="AF35" s="154"/>
      <c r="AG35" s="154"/>
      <c r="AH35" s="154"/>
      <c r="AI35" s="154"/>
      <c r="AJ35" s="154"/>
      <c r="AK35" s="155"/>
      <c r="AL35" s="156"/>
      <c r="AM35" s="155"/>
      <c r="AN35" s="127"/>
      <c r="AV35" s="108"/>
      <c r="AW35" s="106"/>
      <c r="AX35" s="129"/>
    </row>
    <row r="36" spans="1:52" ht="13.5" thickBot="1" x14ac:dyDescent="0.25">
      <c r="C36" s="152"/>
      <c r="AN36" s="127"/>
      <c r="AU36" s="72"/>
      <c r="AV36" s="107"/>
      <c r="AX36" s="129"/>
    </row>
    <row r="37" spans="1:52" ht="13.5" thickBot="1" x14ac:dyDescent="0.25">
      <c r="A37" s="86" t="s">
        <v>484</v>
      </c>
      <c r="B37" s="230" t="s">
        <v>26</v>
      </c>
      <c r="C37" s="231"/>
      <c r="D37" s="165">
        <v>1</v>
      </c>
      <c r="E37" s="166"/>
      <c r="F37" s="167"/>
      <c r="G37" s="168">
        <v>2</v>
      </c>
      <c r="H37" s="166"/>
      <c r="I37" s="167"/>
      <c r="J37" s="168">
        <v>3</v>
      </c>
      <c r="K37" s="166"/>
      <c r="L37" s="167"/>
      <c r="M37" s="168">
        <v>4</v>
      </c>
      <c r="N37" s="166"/>
      <c r="O37" s="167"/>
      <c r="P37" s="168">
        <v>5</v>
      </c>
      <c r="Q37" s="166"/>
      <c r="R37" s="167"/>
      <c r="S37" s="168">
        <v>6</v>
      </c>
      <c r="T37" s="166"/>
      <c r="U37" s="167"/>
      <c r="V37" s="165" t="s">
        <v>2</v>
      </c>
      <c r="W37" s="170"/>
      <c r="X37" s="171"/>
      <c r="Y37" s="5" t="s">
        <v>3</v>
      </c>
      <c r="Z37" s="4" t="s">
        <v>4</v>
      </c>
      <c r="AB37" s="6">
        <v>1</v>
      </c>
      <c r="AC37" s="10" t="str">
        <f>C39</f>
        <v>------</v>
      </c>
      <c r="AD37" s="16" t="s">
        <v>8</v>
      </c>
      <c r="AE37" s="13" t="str">
        <f>C49</f>
        <v>------</v>
      </c>
      <c r="AF37" s="124"/>
      <c r="AG37" s="125"/>
      <c r="AH37" s="125"/>
      <c r="AI37" s="125"/>
      <c r="AJ37" s="126"/>
      <c r="AK37" s="22" t="str">
        <f t="shared" ref="AK37:AK51" si="15">IF(OR(VALUE($AP37)=0,VALUE($AQ37)=0), "0",IF(AND(LEN(AF37)&gt;0,MID(AF37,1,1)&lt;&gt;"-"),"1","0")+IF(AND(LEN(AG37)&gt;0,MID(AG37,1,1)&lt;&gt;"-"),"1","0")+IF(AND(LEN(AH37)&gt;0,MID(AH37,1,1)&lt;&gt;"-"),"1","0")+IF(AND(LEN(AI37)&gt;0,MID(AI37,1,1)&lt;&gt;"-"),"1","0")+IF(AND(LEN(AJ37)&gt;0,MID(AJ37,1,1)&lt;&gt;"-"),"1","0"))</f>
        <v>0</v>
      </c>
      <c r="AL37" s="23" t="s">
        <v>5</v>
      </c>
      <c r="AM37" s="24" t="str">
        <f t="shared" ref="AM37:AM51" si="16">IF(OR(VALUE($AP37)=0,VALUE($AQ37)=0), "0",IF(AND(LEN(AF37)&gt;0,MID(AF37,1,1)="-"),"1","0")+IF(AND(LEN(AG37)&gt;0,MID(AG37,1,1)="-"),"1","0")+IF(AND(LEN(AH37)&gt;0,MID(AH37,1,1)="-"),"1","0")+IF(AND(LEN(AI37)&gt;0,MID(AI37,1,1)="-"),"1","0")+IF(AND(LEN(AJ37)&gt;0,MID(AJ37,1,1)="-"),"1","0"))</f>
        <v>0</v>
      </c>
      <c r="AN37" s="127"/>
      <c r="AP37">
        <f>A38</f>
        <v>0</v>
      </c>
      <c r="AQ37">
        <f>A48</f>
        <v>0</v>
      </c>
      <c r="AR37" s="128"/>
      <c r="AU37" s="252"/>
      <c r="AV37" s="108" t="str">
        <f t="shared" ref="AV37:AV51" si="17">IF(OR(VALUE($AP37)=0,VALUE($AQ37)=0), "0",IF(LEN(AF37)&gt;0,IF(MID(AF37,1,1)&lt;&gt;"-",IF(MOD(ABS(AF37),100)&gt;9,MOD(ABS(AF37),100)+2,11),MOD(ABS(AF37),100)),0)+IF(LEN(AG37)&gt;0,IF(MID(AG37,1,1)&lt;&gt;"-",IF(MOD(ABS(AG37),100)&gt;9,MOD(ABS(AG37),100)+2,11),MOD(ABS(AG37),100)),0)+IF(LEN(AH37)&gt;0,IF(MID(AH37,1,1)&lt;&gt;"-",IF(MOD(ABS(AH37),100)&gt;9,MOD(ABS(AH37),100)+2,11),MOD(ABS(AH37),100)),0)+IF(LEN(AI37)&gt;0,IF(MID(AI37,1,1)&lt;&gt;"-",IF(MOD(ABS(AI37),100)&gt;9,MOD(ABS(AI37),100)+2,11),MOD(ABS(AI37),100)),0)+IF(LEN(AJ37)&gt;0,IF(MID(AJ37,1,1)&lt;&gt;"-",IF(MOD(ABS(AJ37),100)&gt;9,MOD(ABS(AJ37),100)+2,11),MOD(ABS(AJ37),100)),0))</f>
        <v>0</v>
      </c>
      <c r="AW37" s="106" t="str">
        <f t="shared" ref="AW37:AW51" si="18">IF(OR(VALUE($AP37)=0,VALUE($AQ37)=0), "0",IF(LEN(AF37)&gt;0,IF(MID(AF37,1,1)&lt;&gt;"-",MOD(AF37,100),IF(MOD(ABS(AF37),100)&gt;9,MOD(ABS(AF37),100)+2,11)),0)+IF(LEN(AG37)&gt;0,IF(MID(AG37,1,1)&lt;&gt;"-",MOD(AG37,100),IF(MOD(ABS(AG37),100)&gt;9,MOD(ABS(AG37),100)+2,11)),0)+IF(LEN(AH37)&gt;0,IF(MID(AH37,1,1)&lt;&gt;"-",MOD(AH37,100),IF(MOD(ABS(AH37),100)&gt;9,MOD(ABS(AH37),100)+2,11)),0)+IF(LEN(AI37)&gt;0,IF(MID(AI37,1,1)&lt;&gt;"-",MOD(AI37,100),IF(MOD(ABS(AI37),100)&gt;9,MOD(ABS(AI37),100)+2,11)),0)+IF(LEN(AJ37)&gt;0,IF(MID(AJ37,1,1)&lt;&gt;"-",MOD(AJ37,100),IF(MOD(ABS(AJ37),100)&gt;9,MOD(ABS(AJ37),100)+2,11)),0))</f>
        <v>0</v>
      </c>
      <c r="AX37" s="129">
        <f t="shared" ref="AX37:AX51" si="19">AV37-AW37</f>
        <v>0</v>
      </c>
    </row>
    <row r="38" spans="1:52" x14ac:dyDescent="0.2">
      <c r="A38" s="269"/>
      <c r="B38" s="232">
        <v>1</v>
      </c>
      <c r="C38" s="37" t="s">
        <v>486</v>
      </c>
      <c r="D38" s="233"/>
      <c r="E38" s="227"/>
      <c r="F38" s="228"/>
      <c r="G38" s="221" t="str">
        <f>AK42</f>
        <v>0</v>
      </c>
      <c r="H38" s="222" t="s">
        <v>5</v>
      </c>
      <c r="I38" s="223" t="str">
        <f>AM42</f>
        <v>0</v>
      </c>
      <c r="J38" s="221" t="str">
        <f>AM44</f>
        <v>0</v>
      </c>
      <c r="K38" s="222" t="s">
        <v>5</v>
      </c>
      <c r="L38" s="223" t="str">
        <f>AK44</f>
        <v>0</v>
      </c>
      <c r="M38" s="221" t="str">
        <f>AK47</f>
        <v>0</v>
      </c>
      <c r="N38" s="222" t="s">
        <v>5</v>
      </c>
      <c r="O38" s="223" t="str">
        <f>AM47</f>
        <v>0</v>
      </c>
      <c r="P38" s="221" t="str">
        <f>AM51</f>
        <v>0</v>
      </c>
      <c r="Q38" s="222" t="s">
        <v>5</v>
      </c>
      <c r="R38" s="223" t="str">
        <f>AK51</f>
        <v>0</v>
      </c>
      <c r="S38" s="221" t="str">
        <f>AK37</f>
        <v>0</v>
      </c>
      <c r="T38" s="222" t="s">
        <v>5</v>
      </c>
      <c r="U38" s="209" t="str">
        <f>AM37</f>
        <v>0</v>
      </c>
      <c r="V38" s="206">
        <f>G38+J38+M38</f>
        <v>0</v>
      </c>
      <c r="W38" s="222" t="s">
        <v>5</v>
      </c>
      <c r="X38" s="223">
        <f>I38+L38+O38</f>
        <v>0</v>
      </c>
      <c r="Y38" s="208">
        <f>IF(D38&gt;F38,2,IF(AND(D38&lt;F38,E38=":"),1,0))+IF(G38&gt;I38,2,IF(AND(G38&lt;I38,H38=":"),1,0))+IF(J38&gt;L38,2,IF(AND(J38&lt;L38,K38=":"),1,0))+IF(M38&gt;O38,2,IF(AND(M38&lt;O38,N38=":"),1,0))+IF(P38&gt;R38,2,IF(AND(P38&lt;R38,Q38=":"),1,0))+IF(S38&gt;U38,2,IF(AND(S38&lt;U38,T38=":"),1,0))</f>
        <v>0</v>
      </c>
      <c r="Z38" s="270">
        <v>2</v>
      </c>
      <c r="AA38" s="266"/>
      <c r="AB38" s="7">
        <v>2</v>
      </c>
      <c r="AC38" s="11" t="str">
        <f>C41</f>
        <v>------</v>
      </c>
      <c r="AD38" s="17" t="s">
        <v>8</v>
      </c>
      <c r="AE38" s="14" t="str">
        <f>C47</f>
        <v>------</v>
      </c>
      <c r="AF38" s="131"/>
      <c r="AG38" s="132"/>
      <c r="AH38" s="132"/>
      <c r="AI38" s="132"/>
      <c r="AJ38" s="133"/>
      <c r="AK38" s="22" t="str">
        <f t="shared" si="15"/>
        <v>0</v>
      </c>
      <c r="AL38" s="26" t="s">
        <v>5</v>
      </c>
      <c r="AM38" s="24" t="str">
        <f t="shared" si="16"/>
        <v>0</v>
      </c>
      <c r="AN38" s="127"/>
      <c r="AP38">
        <f>A40</f>
        <v>0</v>
      </c>
      <c r="AQ38">
        <f>A46</f>
        <v>0</v>
      </c>
      <c r="AU38" s="253"/>
      <c r="AV38" s="108" t="str">
        <f t="shared" si="17"/>
        <v>0</v>
      </c>
      <c r="AW38" s="106" t="str">
        <f t="shared" si="18"/>
        <v>0</v>
      </c>
      <c r="AX38" s="129">
        <f t="shared" si="19"/>
        <v>0</v>
      </c>
      <c r="AY38" s="130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38" t="s">
        <v>486</v>
      </c>
    </row>
    <row r="39" spans="1:52" ht="13.5" thickBot="1" x14ac:dyDescent="0.25">
      <c r="A39" s="265"/>
      <c r="B39" s="205"/>
      <c r="C39" s="85" t="s">
        <v>486</v>
      </c>
      <c r="D39" s="234"/>
      <c r="E39" s="201"/>
      <c r="F39" s="202"/>
      <c r="G39" s="203"/>
      <c r="H39" s="204"/>
      <c r="I39" s="205"/>
      <c r="J39" s="203"/>
      <c r="K39" s="204"/>
      <c r="L39" s="205"/>
      <c r="M39" s="203"/>
      <c r="N39" s="204"/>
      <c r="O39" s="205"/>
      <c r="P39" s="203"/>
      <c r="Q39" s="204"/>
      <c r="R39" s="205"/>
      <c r="S39" s="267"/>
      <c r="T39" s="204"/>
      <c r="U39" s="271"/>
      <c r="V39" s="207"/>
      <c r="W39" s="204"/>
      <c r="X39" s="205"/>
      <c r="Y39" s="249"/>
      <c r="Z39" s="268"/>
      <c r="AA39" s="266"/>
      <c r="AB39" s="8">
        <v>3</v>
      </c>
      <c r="AC39" s="12" t="str">
        <f>C43</f>
        <v>------</v>
      </c>
      <c r="AD39" s="19" t="s">
        <v>8</v>
      </c>
      <c r="AE39" s="15" t="str">
        <f>C45</f>
        <v>------</v>
      </c>
      <c r="AF39" s="134"/>
      <c r="AG39" s="135"/>
      <c r="AH39" s="135"/>
      <c r="AI39" s="135"/>
      <c r="AJ39" s="136"/>
      <c r="AK39" s="137" t="str">
        <f t="shared" si="15"/>
        <v>0</v>
      </c>
      <c r="AL39" s="138" t="s">
        <v>5</v>
      </c>
      <c r="AM39" s="139" t="str">
        <f t="shared" si="16"/>
        <v>0</v>
      </c>
      <c r="AN39" s="127"/>
      <c r="AP39" s="118">
        <f>A42</f>
        <v>0</v>
      </c>
      <c r="AQ39" s="118">
        <f>A44</f>
        <v>0</v>
      </c>
      <c r="AU39" s="252"/>
      <c r="AV39" s="108" t="str">
        <f t="shared" si="17"/>
        <v>0</v>
      </c>
      <c r="AW39" s="106" t="str">
        <f t="shared" si="18"/>
        <v>0</v>
      </c>
      <c r="AX39" s="129">
        <f t="shared" si="19"/>
        <v>0</v>
      </c>
    </row>
    <row r="40" spans="1:52" x14ac:dyDescent="0.2">
      <c r="A40" s="265"/>
      <c r="B40" s="229">
        <v>2</v>
      </c>
      <c r="C40" s="37" t="s">
        <v>486</v>
      </c>
      <c r="D40" s="180" t="str">
        <f>I38</f>
        <v>0</v>
      </c>
      <c r="E40" s="182" t="s">
        <v>5</v>
      </c>
      <c r="F40" s="186" t="str">
        <f>G38</f>
        <v>0</v>
      </c>
      <c r="G40" s="174"/>
      <c r="H40" s="175"/>
      <c r="I40" s="199"/>
      <c r="J40" s="192" t="str">
        <f>AK48</f>
        <v>0</v>
      </c>
      <c r="K40" s="182" t="s">
        <v>5</v>
      </c>
      <c r="L40" s="186" t="str">
        <f>AM48</f>
        <v>0</v>
      </c>
      <c r="M40" s="192" t="str">
        <f>AM50</f>
        <v>0</v>
      </c>
      <c r="N40" s="182" t="s">
        <v>5</v>
      </c>
      <c r="O40" s="186" t="str">
        <f>AK50</f>
        <v>0</v>
      </c>
      <c r="P40" s="192" t="str">
        <f>AK38</f>
        <v>0</v>
      </c>
      <c r="Q40" s="182" t="s">
        <v>5</v>
      </c>
      <c r="R40" s="186" t="str">
        <f>AM38</f>
        <v>0</v>
      </c>
      <c r="S40" s="192" t="str">
        <f>AK43</f>
        <v>0</v>
      </c>
      <c r="T40" s="182" t="s">
        <v>5</v>
      </c>
      <c r="U40" s="256" t="str">
        <f>AM43</f>
        <v>0</v>
      </c>
      <c r="V40" s="180">
        <f>D40+J40+M40</f>
        <v>0</v>
      </c>
      <c r="W40" s="182" t="s">
        <v>5</v>
      </c>
      <c r="X40" s="186">
        <f>F40+L40+O40</f>
        <v>0</v>
      </c>
      <c r="Y40" s="188">
        <f>IF(D40&gt;F40,2,IF(AND(D40&lt;F40,E40=":"),1,0))+IF(G40&gt;I40,2,IF(AND(G40&lt;I40,H40=":"),1,0))+IF(J40&gt;L40,2,IF(AND(J40&lt;L40,K40=":"),1,0))+IF(M40&gt;O40,2,IF(AND(M40&lt;O40,N40=":"),1,0))+IF(P40&gt;R40,2,IF(AND(P40&lt;R40,Q40=":"),1,0))+IF(S40&gt;U40,2,IF(AND(S40&lt;U40,T40=":"),1,0))</f>
        <v>0</v>
      </c>
      <c r="Z40" s="240">
        <v>1</v>
      </c>
      <c r="AA40" s="266"/>
      <c r="AB40" s="140">
        <v>4</v>
      </c>
      <c r="AC40" s="141" t="str">
        <f>C49</f>
        <v>------</v>
      </c>
      <c r="AD40" s="142" t="s">
        <v>8</v>
      </c>
      <c r="AE40" s="143" t="str">
        <f>C45</f>
        <v>------</v>
      </c>
      <c r="AF40" s="144"/>
      <c r="AG40" s="145"/>
      <c r="AH40" s="145"/>
      <c r="AI40" s="145"/>
      <c r="AJ40" s="146"/>
      <c r="AK40" s="22" t="str">
        <f t="shared" si="15"/>
        <v>0</v>
      </c>
      <c r="AL40" s="23" t="s">
        <v>5</v>
      </c>
      <c r="AM40" s="24" t="str">
        <f t="shared" si="16"/>
        <v>0</v>
      </c>
      <c r="AN40" s="127"/>
      <c r="AP40">
        <f>A48</f>
        <v>0</v>
      </c>
      <c r="AQ40">
        <f>A44</f>
        <v>0</v>
      </c>
      <c r="AU40" s="253"/>
      <c r="AV40" s="108" t="str">
        <f t="shared" si="17"/>
        <v>0</v>
      </c>
      <c r="AW40" s="106" t="str">
        <f t="shared" si="18"/>
        <v>0</v>
      </c>
      <c r="AX40" s="129">
        <f t="shared" si="19"/>
        <v>0</v>
      </c>
      <c r="AY40" s="130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0" t="s">
        <v>486</v>
      </c>
    </row>
    <row r="41" spans="1:52" ht="13.5" thickBot="1" x14ac:dyDescent="0.25">
      <c r="A41" s="265"/>
      <c r="B41" s="205"/>
      <c r="C41" s="85" t="s">
        <v>486</v>
      </c>
      <c r="D41" s="207"/>
      <c r="E41" s="204"/>
      <c r="F41" s="205"/>
      <c r="G41" s="200"/>
      <c r="H41" s="201"/>
      <c r="I41" s="202"/>
      <c r="J41" s="203"/>
      <c r="K41" s="204"/>
      <c r="L41" s="205"/>
      <c r="M41" s="203"/>
      <c r="N41" s="204"/>
      <c r="O41" s="205"/>
      <c r="P41" s="203"/>
      <c r="Q41" s="204"/>
      <c r="R41" s="205"/>
      <c r="S41" s="203"/>
      <c r="T41" s="204"/>
      <c r="U41" s="205"/>
      <c r="V41" s="194"/>
      <c r="W41" s="195"/>
      <c r="X41" s="196"/>
      <c r="Y41" s="249"/>
      <c r="Z41" s="268"/>
      <c r="AA41" s="266"/>
      <c r="AB41" s="7">
        <v>5</v>
      </c>
      <c r="AC41" s="11" t="str">
        <f>C47</f>
        <v>------</v>
      </c>
      <c r="AD41" s="17" t="s">
        <v>8</v>
      </c>
      <c r="AE41" s="14" t="str">
        <f>C43</f>
        <v>------</v>
      </c>
      <c r="AF41" s="131"/>
      <c r="AG41" s="132"/>
      <c r="AH41" s="132"/>
      <c r="AI41" s="132"/>
      <c r="AJ41" s="133"/>
      <c r="AK41" s="147" t="str">
        <f t="shared" si="15"/>
        <v>0</v>
      </c>
      <c r="AL41" s="148" t="s">
        <v>5</v>
      </c>
      <c r="AM41" s="149" t="str">
        <f t="shared" si="16"/>
        <v>0</v>
      </c>
      <c r="AN41" s="127"/>
      <c r="AP41">
        <f>A46</f>
        <v>0</v>
      </c>
      <c r="AQ41">
        <f>A42</f>
        <v>0</v>
      </c>
      <c r="AU41" s="252"/>
      <c r="AV41" s="108" t="str">
        <f t="shared" si="17"/>
        <v>0</v>
      </c>
      <c r="AW41" s="106" t="str">
        <f t="shared" si="18"/>
        <v>0</v>
      </c>
      <c r="AX41" s="129">
        <f t="shared" si="19"/>
        <v>0</v>
      </c>
    </row>
    <row r="42" spans="1:52" ht="13.5" thickBot="1" x14ac:dyDescent="0.25">
      <c r="A42" s="265"/>
      <c r="B42" s="229">
        <v>3</v>
      </c>
      <c r="C42" s="37" t="s">
        <v>486</v>
      </c>
      <c r="D42" s="180" t="str">
        <f>L38</f>
        <v>0</v>
      </c>
      <c r="E42" s="182" t="s">
        <v>5</v>
      </c>
      <c r="F42" s="186" t="str">
        <f>J38</f>
        <v>0</v>
      </c>
      <c r="G42" s="192" t="str">
        <f>L40</f>
        <v>0</v>
      </c>
      <c r="H42" s="182" t="s">
        <v>5</v>
      </c>
      <c r="I42" s="186" t="str">
        <f>J40</f>
        <v>0</v>
      </c>
      <c r="J42" s="174"/>
      <c r="K42" s="175"/>
      <c r="L42" s="199"/>
      <c r="M42" s="192" t="str">
        <f>AK39</f>
        <v>0</v>
      </c>
      <c r="N42" s="182" t="s">
        <v>5</v>
      </c>
      <c r="O42" s="186" t="str">
        <f>AM39</f>
        <v>0</v>
      </c>
      <c r="P42" s="192" t="str">
        <f>AM41</f>
        <v>0</v>
      </c>
      <c r="Q42" s="182" t="s">
        <v>5</v>
      </c>
      <c r="R42" s="186" t="str">
        <f>AK41</f>
        <v>0</v>
      </c>
      <c r="S42" s="192" t="str">
        <f>AK49</f>
        <v>0</v>
      </c>
      <c r="T42" s="182" t="s">
        <v>5</v>
      </c>
      <c r="U42" s="186" t="str">
        <f>AM49</f>
        <v>0</v>
      </c>
      <c r="V42" s="180">
        <f>D42+G42+M42</f>
        <v>0</v>
      </c>
      <c r="W42" s="182" t="s">
        <v>5</v>
      </c>
      <c r="X42" s="186">
        <f>F42+I42+O42</f>
        <v>0</v>
      </c>
      <c r="Y42" s="188">
        <f>IF(D42&gt;F42,2,IF(AND(D42&lt;F42,E42=":"),1,0))+IF(G42&gt;I42,2,IF(AND(G42&lt;I42,H42=":"),1,0))+IF(J42&gt;L42,2,IF(AND(J42&lt;L42,K42=":"),1,0))+IF(M42&gt;O42,2,IF(AND(M42&lt;O42,N42=":"),1,0))+IF(P42&gt;R42,2,IF(AND(P42&lt;R42,Q42=":"),1,0))+IF(S42&gt;U42,2,IF(AND(S42&lt;U42,T42=":"),1,0))</f>
        <v>0</v>
      </c>
      <c r="Z42" s="240">
        <v>3</v>
      </c>
      <c r="AA42" s="266"/>
      <c r="AB42" s="8">
        <v>6</v>
      </c>
      <c r="AC42" s="12" t="str">
        <f>C39</f>
        <v>------</v>
      </c>
      <c r="AD42" s="19" t="s">
        <v>8</v>
      </c>
      <c r="AE42" s="15" t="str">
        <f>C41</f>
        <v>------</v>
      </c>
      <c r="AF42" s="134"/>
      <c r="AG42" s="135"/>
      <c r="AH42" s="135"/>
      <c r="AI42" s="135"/>
      <c r="AJ42" s="136"/>
      <c r="AK42" s="137" t="str">
        <f t="shared" si="15"/>
        <v>0</v>
      </c>
      <c r="AL42" s="138" t="s">
        <v>5</v>
      </c>
      <c r="AM42" s="139" t="str">
        <f t="shared" si="16"/>
        <v>0</v>
      </c>
      <c r="AN42" s="127"/>
      <c r="AP42" s="118">
        <f>A38</f>
        <v>0</v>
      </c>
      <c r="AQ42" s="118">
        <f>A40</f>
        <v>0</v>
      </c>
      <c r="AU42" s="253"/>
      <c r="AV42" s="108" t="str">
        <f t="shared" si="17"/>
        <v>0</v>
      </c>
      <c r="AW42" s="106" t="str">
        <f t="shared" si="18"/>
        <v>0</v>
      </c>
      <c r="AX42" s="129">
        <f t="shared" si="19"/>
        <v>0</v>
      </c>
      <c r="AY42" s="130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2" t="s">
        <v>486</v>
      </c>
    </row>
    <row r="43" spans="1:52" ht="13.5" thickBot="1" x14ac:dyDescent="0.25">
      <c r="A43" s="265"/>
      <c r="B43" s="205"/>
      <c r="C43" s="85" t="s">
        <v>486</v>
      </c>
      <c r="D43" s="207"/>
      <c r="E43" s="204"/>
      <c r="F43" s="205"/>
      <c r="G43" s="203"/>
      <c r="H43" s="204"/>
      <c r="I43" s="205"/>
      <c r="J43" s="200"/>
      <c r="K43" s="201"/>
      <c r="L43" s="202"/>
      <c r="M43" s="267"/>
      <c r="N43" s="204"/>
      <c r="O43" s="196"/>
      <c r="P43" s="203"/>
      <c r="Q43" s="204"/>
      <c r="R43" s="205"/>
      <c r="S43" s="203"/>
      <c r="T43" s="204"/>
      <c r="U43" s="205"/>
      <c r="V43" s="207"/>
      <c r="W43" s="204"/>
      <c r="X43" s="205"/>
      <c r="Y43" s="249"/>
      <c r="Z43" s="268"/>
      <c r="AA43" s="266"/>
      <c r="AB43" s="140">
        <v>7</v>
      </c>
      <c r="AC43" s="141" t="str">
        <f>C41</f>
        <v>------</v>
      </c>
      <c r="AD43" s="142" t="s">
        <v>8</v>
      </c>
      <c r="AE43" s="143" t="str">
        <f>C49</f>
        <v>------</v>
      </c>
      <c r="AF43" s="144"/>
      <c r="AG43" s="145"/>
      <c r="AH43" s="145"/>
      <c r="AI43" s="145"/>
      <c r="AJ43" s="146"/>
      <c r="AK43" s="22" t="str">
        <f t="shared" si="15"/>
        <v>0</v>
      </c>
      <c r="AL43" s="23" t="s">
        <v>5</v>
      </c>
      <c r="AM43" s="24" t="str">
        <f t="shared" si="16"/>
        <v>0</v>
      </c>
      <c r="AN43" s="127"/>
      <c r="AP43">
        <f>A40</f>
        <v>0</v>
      </c>
      <c r="AQ43">
        <f>A48</f>
        <v>0</v>
      </c>
      <c r="AU43" s="252"/>
      <c r="AV43" s="108" t="str">
        <f t="shared" si="17"/>
        <v>0</v>
      </c>
      <c r="AW43" s="106" t="str">
        <f t="shared" si="18"/>
        <v>0</v>
      </c>
      <c r="AX43" s="129">
        <f t="shared" si="19"/>
        <v>0</v>
      </c>
    </row>
    <row r="44" spans="1:52" x14ac:dyDescent="0.2">
      <c r="A44" s="265"/>
      <c r="B44" s="229">
        <v>4</v>
      </c>
      <c r="C44" s="37" t="s">
        <v>486</v>
      </c>
      <c r="D44" s="248" t="str">
        <f>O38</f>
        <v>0</v>
      </c>
      <c r="E44" s="182" t="s">
        <v>5</v>
      </c>
      <c r="F44" s="186" t="str">
        <f>M38</f>
        <v>0</v>
      </c>
      <c r="G44" s="192" t="str">
        <f>O40</f>
        <v>0</v>
      </c>
      <c r="H44" s="182" t="s">
        <v>5</v>
      </c>
      <c r="I44" s="186" t="str">
        <f>M40</f>
        <v>0</v>
      </c>
      <c r="J44" s="192" t="str">
        <f>O42</f>
        <v>0</v>
      </c>
      <c r="K44" s="182" t="s">
        <v>5</v>
      </c>
      <c r="L44" s="186" t="str">
        <f>M42</f>
        <v>0</v>
      </c>
      <c r="M44" s="174"/>
      <c r="N44" s="175"/>
      <c r="O44" s="199"/>
      <c r="P44" s="192" t="str">
        <f>AK45</f>
        <v>0</v>
      </c>
      <c r="Q44" s="182" t="s">
        <v>5</v>
      </c>
      <c r="R44" s="186" t="str">
        <f>AM45</f>
        <v>0</v>
      </c>
      <c r="S44" s="192" t="str">
        <f>AM40</f>
        <v>0</v>
      </c>
      <c r="T44" s="182" t="s">
        <v>5</v>
      </c>
      <c r="U44" s="186" t="str">
        <f>AK40</f>
        <v>0</v>
      </c>
      <c r="V44" s="180">
        <f>D44+G44+J44</f>
        <v>0</v>
      </c>
      <c r="W44" s="182" t="s">
        <v>5</v>
      </c>
      <c r="X44" s="186">
        <f>F44+I44+L44</f>
        <v>0</v>
      </c>
      <c r="Y44" s="188">
        <f>IF(D44&gt;F44,2,IF(AND(D44&lt;F44,E44=":"),1,0))+IF(G44&gt;I44,2,IF(AND(G44&lt;I44,H44=":"),1,0))+IF(J44&gt;L44,2,IF(AND(J44&lt;L44,K44=":"),1,0))+IF(M44&gt;O44,2,IF(AND(M44&lt;O44,N44=":"),1,0))+IF(P44&gt;R44,2,IF(AND(P44&lt;R44,Q44=":"),1,0))+IF(S44&gt;U44,2,IF(AND(S44&lt;U44,T44=":"),1,0))</f>
        <v>0</v>
      </c>
      <c r="Z44" s="250">
        <v>4</v>
      </c>
      <c r="AA44" s="254"/>
      <c r="AB44" s="7">
        <v>8</v>
      </c>
      <c r="AC44" s="11" t="str">
        <f>C43</f>
        <v>------</v>
      </c>
      <c r="AD44" s="17" t="s">
        <v>8</v>
      </c>
      <c r="AE44" s="14" t="str">
        <f>C39</f>
        <v>------</v>
      </c>
      <c r="AF44" s="131"/>
      <c r="AG44" s="132"/>
      <c r="AH44" s="132"/>
      <c r="AI44" s="132"/>
      <c r="AJ44" s="133"/>
      <c r="AK44" s="147" t="str">
        <f t="shared" si="15"/>
        <v>0</v>
      </c>
      <c r="AL44" s="148" t="s">
        <v>5</v>
      </c>
      <c r="AM44" s="149" t="str">
        <f t="shared" si="16"/>
        <v>0</v>
      </c>
      <c r="AN44" s="127"/>
      <c r="AP44">
        <f>A42</f>
        <v>0</v>
      </c>
      <c r="AQ44">
        <f>A38</f>
        <v>0</v>
      </c>
      <c r="AU44" s="253"/>
      <c r="AV44" s="108" t="str">
        <f t="shared" si="17"/>
        <v>0</v>
      </c>
      <c r="AW44" s="106" t="str">
        <f t="shared" si="18"/>
        <v>0</v>
      </c>
      <c r="AX44" s="129">
        <f t="shared" si="19"/>
        <v>0</v>
      </c>
      <c r="AY44" s="130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4" t="s">
        <v>486</v>
      </c>
    </row>
    <row r="45" spans="1:52" ht="13.5" thickBot="1" x14ac:dyDescent="0.25">
      <c r="A45" s="265"/>
      <c r="B45" s="205"/>
      <c r="C45" s="35" t="s">
        <v>486</v>
      </c>
      <c r="D45" s="207"/>
      <c r="E45" s="204"/>
      <c r="F45" s="205"/>
      <c r="G45" s="203"/>
      <c r="H45" s="204"/>
      <c r="I45" s="205"/>
      <c r="J45" s="203"/>
      <c r="K45" s="204"/>
      <c r="L45" s="205"/>
      <c r="M45" s="200"/>
      <c r="N45" s="201"/>
      <c r="O45" s="202"/>
      <c r="P45" s="203"/>
      <c r="Q45" s="204"/>
      <c r="R45" s="205"/>
      <c r="S45" s="203"/>
      <c r="T45" s="204"/>
      <c r="U45" s="205"/>
      <c r="V45" s="207"/>
      <c r="W45" s="204"/>
      <c r="X45" s="205"/>
      <c r="Y45" s="249"/>
      <c r="Z45" s="251"/>
      <c r="AA45" s="254"/>
      <c r="AB45" s="8">
        <v>9</v>
      </c>
      <c r="AC45" s="12" t="str">
        <f>C45</f>
        <v>------</v>
      </c>
      <c r="AD45" s="19" t="s">
        <v>8</v>
      </c>
      <c r="AE45" s="15" t="str">
        <f>C47</f>
        <v>------</v>
      </c>
      <c r="AF45" s="134"/>
      <c r="AG45" s="135"/>
      <c r="AH45" s="135"/>
      <c r="AI45" s="135"/>
      <c r="AJ45" s="136"/>
      <c r="AK45" s="137" t="str">
        <f t="shared" si="15"/>
        <v>0</v>
      </c>
      <c r="AL45" s="138" t="s">
        <v>5</v>
      </c>
      <c r="AM45" s="139" t="str">
        <f t="shared" si="16"/>
        <v>0</v>
      </c>
      <c r="AN45" s="127"/>
      <c r="AP45" s="118">
        <f>A44</f>
        <v>0</v>
      </c>
      <c r="AQ45" s="118">
        <f>A46</f>
        <v>0</v>
      </c>
      <c r="AU45" s="252"/>
      <c r="AV45" s="108" t="str">
        <f t="shared" si="17"/>
        <v>0</v>
      </c>
      <c r="AW45" s="106" t="str">
        <f t="shared" si="18"/>
        <v>0</v>
      </c>
      <c r="AX45" s="129">
        <f t="shared" si="19"/>
        <v>0</v>
      </c>
    </row>
    <row r="46" spans="1:52" x14ac:dyDescent="0.2">
      <c r="A46" s="265"/>
      <c r="B46" s="229">
        <v>5</v>
      </c>
      <c r="C46" s="37" t="s">
        <v>486</v>
      </c>
      <c r="D46" s="180" t="str">
        <f>R38</f>
        <v>0</v>
      </c>
      <c r="E46" s="255" t="s">
        <v>5</v>
      </c>
      <c r="F46" s="256" t="str">
        <f>P38</f>
        <v>0</v>
      </c>
      <c r="G46" s="257" t="str">
        <f>R40</f>
        <v>0</v>
      </c>
      <c r="H46" s="255" t="s">
        <v>5</v>
      </c>
      <c r="I46" s="256" t="str">
        <f>P40</f>
        <v>0</v>
      </c>
      <c r="J46" s="257" t="str">
        <f>R42</f>
        <v>0</v>
      </c>
      <c r="K46" s="255" t="s">
        <v>5</v>
      </c>
      <c r="L46" s="256" t="str">
        <f>P42</f>
        <v>0</v>
      </c>
      <c r="M46" s="257" t="str">
        <f>R44</f>
        <v>0</v>
      </c>
      <c r="N46" s="255" t="s">
        <v>5</v>
      </c>
      <c r="O46" s="256" t="str">
        <f>P44</f>
        <v>0</v>
      </c>
      <c r="P46" s="242"/>
      <c r="Q46" s="243"/>
      <c r="R46" s="261"/>
      <c r="S46" s="257" t="str">
        <f>AM46</f>
        <v>0</v>
      </c>
      <c r="T46" s="255" t="s">
        <v>5</v>
      </c>
      <c r="U46" s="186" t="str">
        <f>AK46</f>
        <v>0</v>
      </c>
      <c r="V46" s="180">
        <f>D46+G46+J46</f>
        <v>0</v>
      </c>
      <c r="W46" s="182" t="s">
        <v>5</v>
      </c>
      <c r="X46" s="186">
        <f>F46+I46+L46</f>
        <v>0</v>
      </c>
      <c r="Y46" s="188">
        <f>IF(D46&gt;F46,2,IF(AND(D46&lt;F46,E46=":"),1,0))+IF(G46&gt;I46,2,IF(AND(G46&lt;I46,H46=":"),1,0))+IF(J46&gt;L46,2,IF(AND(J46&lt;L46,K46=":"),1,0))+IF(M46&gt;O46,2,IF(AND(M46&lt;O46,N46=":"),1,0))+IF(P46&gt;R46,2,IF(AND(P46&lt;R46,Q46=":"),1,0))+IF(S46&gt;U46,2,IF(AND(S46&lt;U46,T46=":"),1,0))</f>
        <v>0</v>
      </c>
      <c r="Z46" s="250">
        <v>6</v>
      </c>
      <c r="AA46" s="84"/>
      <c r="AB46" s="140">
        <v>10</v>
      </c>
      <c r="AC46" s="141" t="str">
        <f>C49</f>
        <v>------</v>
      </c>
      <c r="AD46" s="142" t="s">
        <v>8</v>
      </c>
      <c r="AE46" s="143" t="str">
        <f>C47</f>
        <v>------</v>
      </c>
      <c r="AF46" s="144"/>
      <c r="AG46" s="145"/>
      <c r="AH46" s="145"/>
      <c r="AI46" s="145"/>
      <c r="AJ46" s="146"/>
      <c r="AK46" s="22" t="str">
        <f t="shared" si="15"/>
        <v>0</v>
      </c>
      <c r="AL46" s="23" t="s">
        <v>5</v>
      </c>
      <c r="AM46" s="24" t="str">
        <f t="shared" si="16"/>
        <v>0</v>
      </c>
      <c r="AN46" s="127"/>
      <c r="AP46">
        <f>A48</f>
        <v>0</v>
      </c>
      <c r="AQ46">
        <f>A46</f>
        <v>0</v>
      </c>
      <c r="AU46" s="253"/>
      <c r="AV46" s="108" t="str">
        <f t="shared" si="17"/>
        <v>0</v>
      </c>
      <c r="AW46" s="106" t="str">
        <f t="shared" si="18"/>
        <v>0</v>
      </c>
      <c r="AX46" s="129">
        <f t="shared" si="19"/>
        <v>0</v>
      </c>
      <c r="AY46" s="130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6" t="s">
        <v>486</v>
      </c>
    </row>
    <row r="47" spans="1:52" ht="13.5" thickBot="1" x14ac:dyDescent="0.25">
      <c r="A47" s="265"/>
      <c r="B47" s="205"/>
      <c r="C47" s="85" t="s">
        <v>486</v>
      </c>
      <c r="D47" s="207"/>
      <c r="E47" s="204"/>
      <c r="F47" s="205"/>
      <c r="G47" s="203"/>
      <c r="H47" s="204"/>
      <c r="I47" s="205"/>
      <c r="J47" s="203"/>
      <c r="K47" s="204"/>
      <c r="L47" s="205"/>
      <c r="M47" s="203"/>
      <c r="N47" s="204"/>
      <c r="O47" s="205"/>
      <c r="P47" s="262"/>
      <c r="Q47" s="263"/>
      <c r="R47" s="264"/>
      <c r="S47" s="203"/>
      <c r="T47" s="204"/>
      <c r="U47" s="205"/>
      <c r="V47" s="207"/>
      <c r="W47" s="204"/>
      <c r="X47" s="205"/>
      <c r="Y47" s="249"/>
      <c r="Z47" s="251"/>
      <c r="AB47" s="7">
        <v>11</v>
      </c>
      <c r="AC47" s="11" t="str">
        <f>C39</f>
        <v>------</v>
      </c>
      <c r="AD47" s="17" t="s">
        <v>8</v>
      </c>
      <c r="AE47" s="14" t="str">
        <f>C45</f>
        <v>------</v>
      </c>
      <c r="AF47" s="131"/>
      <c r="AG47" s="132"/>
      <c r="AH47" s="132"/>
      <c r="AI47" s="132"/>
      <c r="AJ47" s="133"/>
      <c r="AK47" s="147" t="str">
        <f t="shared" si="15"/>
        <v>0</v>
      </c>
      <c r="AL47" s="148" t="s">
        <v>5</v>
      </c>
      <c r="AM47" s="149" t="str">
        <f t="shared" si="16"/>
        <v>0</v>
      </c>
      <c r="AN47" s="127"/>
      <c r="AP47">
        <f>A38</f>
        <v>0</v>
      </c>
      <c r="AQ47">
        <f>A44</f>
        <v>0</v>
      </c>
      <c r="AU47" s="252"/>
      <c r="AV47" s="108" t="str">
        <f t="shared" si="17"/>
        <v>0</v>
      </c>
      <c r="AW47" s="106" t="str">
        <f t="shared" si="18"/>
        <v>0</v>
      </c>
      <c r="AX47" s="129">
        <f t="shared" si="19"/>
        <v>0</v>
      </c>
    </row>
    <row r="48" spans="1:52" ht="13.5" thickBot="1" x14ac:dyDescent="0.25">
      <c r="A48" s="258"/>
      <c r="B48" s="260">
        <v>6</v>
      </c>
      <c r="C48" s="37" t="s">
        <v>486</v>
      </c>
      <c r="D48" s="180" t="str">
        <f>U38</f>
        <v>0</v>
      </c>
      <c r="E48" s="182" t="s">
        <v>5</v>
      </c>
      <c r="F48" s="186" t="str">
        <f>S38</f>
        <v>0</v>
      </c>
      <c r="G48" s="192" t="str">
        <f>U40</f>
        <v>0</v>
      </c>
      <c r="H48" s="182" t="s">
        <v>5</v>
      </c>
      <c r="I48" s="186" t="str">
        <f>S40</f>
        <v>0</v>
      </c>
      <c r="J48" s="192" t="str">
        <f>U42</f>
        <v>0</v>
      </c>
      <c r="K48" s="182" t="s">
        <v>5</v>
      </c>
      <c r="L48" s="186" t="str">
        <f>S42</f>
        <v>0</v>
      </c>
      <c r="M48" s="192" t="str">
        <f>U44</f>
        <v>0</v>
      </c>
      <c r="N48" s="182" t="s">
        <v>5</v>
      </c>
      <c r="O48" s="186" t="str">
        <f>S44</f>
        <v>0</v>
      </c>
      <c r="P48" s="192" t="str">
        <f>U46</f>
        <v>0</v>
      </c>
      <c r="Q48" s="182" t="s">
        <v>5</v>
      </c>
      <c r="R48" s="186" t="str">
        <f>S46</f>
        <v>0</v>
      </c>
      <c r="S48" s="242"/>
      <c r="T48" s="243"/>
      <c r="U48" s="244"/>
      <c r="V48" s="248">
        <f>D48+G48+J48</f>
        <v>0</v>
      </c>
      <c r="W48" s="255" t="s">
        <v>5</v>
      </c>
      <c r="X48" s="256">
        <f>F48+I48+L48</f>
        <v>0</v>
      </c>
      <c r="Y48" s="188">
        <f>IF(D48&gt;F48,2,IF(AND(D48&lt;F48,E48=":"),1,0))+IF(G48&gt;I48,2,IF(AND(G48&lt;I48,H48=":"),1,0))+IF(J48&gt;L48,2,IF(AND(J48&lt;L48,K48=":"),1,0))+IF(M48&gt;O48,2,IF(AND(M48&lt;O48,N48=":"),1,0))+IF(P48&gt;R48,2,IF(AND(P48&lt;R48,Q48=":"),1,0))+IF(S48&gt;U48,2,IF(AND(S48&lt;U48,T48=":"),1,0))</f>
        <v>0</v>
      </c>
      <c r="Z48" s="240">
        <v>5</v>
      </c>
      <c r="AB48" s="8">
        <v>12</v>
      </c>
      <c r="AC48" s="12" t="str">
        <f>C41</f>
        <v>------</v>
      </c>
      <c r="AD48" s="19" t="s">
        <v>8</v>
      </c>
      <c r="AE48" s="15" t="str">
        <f>C43</f>
        <v>------</v>
      </c>
      <c r="AF48" s="134"/>
      <c r="AG48" s="135"/>
      <c r="AH48" s="135"/>
      <c r="AI48" s="135"/>
      <c r="AJ48" s="136"/>
      <c r="AK48" s="137" t="str">
        <f t="shared" si="15"/>
        <v>0</v>
      </c>
      <c r="AL48" s="138" t="s">
        <v>5</v>
      </c>
      <c r="AM48" s="139" t="str">
        <f t="shared" si="16"/>
        <v>0</v>
      </c>
      <c r="AN48" s="127"/>
      <c r="AP48" s="118">
        <f>A40</f>
        <v>0</v>
      </c>
      <c r="AQ48" s="118">
        <f>A42</f>
        <v>0</v>
      </c>
      <c r="AU48" s="253"/>
      <c r="AV48" s="108" t="str">
        <f t="shared" si="17"/>
        <v>0</v>
      </c>
      <c r="AW48" s="106" t="str">
        <f t="shared" si="18"/>
        <v>0</v>
      </c>
      <c r="AX48" s="129">
        <f t="shared" si="19"/>
        <v>0</v>
      </c>
      <c r="AY48" s="130">
        <f ca="1">IF($AP37=INDIRECT(ADDRESS(ROW(),1)),$AX37,0)+
IF($AP38=INDIRECT(ADDRESS(ROW(),1)),$AX38,0)+
IF($AP39=INDIRECT(ADDRESS(ROW(),1)),$AX39,0)+
IF($AP40=INDIRECT(ADDRESS(ROW(),1)),$AX40,0)+
IF($AP41=INDIRECT(ADDRESS(ROW(),1)),$AX41,0)+
IF($AP42=INDIRECT(ADDRESS(ROW(),1)),$AX42,0)+
IF($AP43=INDIRECT(ADDRESS(ROW(),1)),$AX43,0)+
IF($AP44=INDIRECT(ADDRESS(ROW(),1)),$AX44,0)+
IF($AP45=INDIRECT(ADDRESS(ROW(),1)),$AX45,0)+
IF($AP46=INDIRECT(ADDRESS(ROW(),1)),$AX46,0)+
IF($AP47=INDIRECT(ADDRESS(ROW(),1)),$AX47,0)+
IF($AP48=INDIRECT(ADDRESS(ROW(),1)),$AX48,0)+
IF($AP49=INDIRECT(ADDRESS(ROW(),1)),$AX49,0)+
IF($AP50=INDIRECT(ADDRESS(ROW(),1)),$AX50,0)+
IF($AP51=INDIRECT(ADDRESS(ROW(),1)),$AX51,0)+
IF($AQ37=INDIRECT(ADDRESS(ROW(),1)),-$AX37,0)+
IF($AQ38=INDIRECT(ADDRESS(ROW(),1)),-$AX38,0)+
IF($AQ39=INDIRECT(ADDRESS(ROW(),1)),-$AX39,0)+
IF($AQ40=INDIRECT(ADDRESS(ROW(),1)),-$AX40,0)+
IF($AQ41=INDIRECT(ADDRESS(ROW(),1)),-$AX41,0)+
IF($AQ42=INDIRECT(ADDRESS(ROW(),1)),-$AX42,0)+
IF($AQ43=INDIRECT(ADDRESS(ROW(),1)),-$AX43,0)+
IF($AQ44=INDIRECT(ADDRESS(ROW(),1)),-$AX44,0)+
IF($AQ45=INDIRECT(ADDRESS(ROW(),1)),-$AX45,0)+
IF($AQ46=INDIRECT(ADDRESS(ROW(),1)),-$AX46,0)+
IF($AQ47=INDIRECT(ADDRESS(ROW(),1)),-$AX47,0)+
IF($AQ48=INDIRECT(ADDRESS(ROW(),1)),-$AX48,0)+
IF($AQ49=INDIRECT(ADDRESS(ROW(),1)),-$AX49,0)+
IF($AQ50=INDIRECT(ADDRESS(ROW(),1)),-$AX50,0)+
IF($AQ51=INDIRECT(ADDRESS(ROW(),1)),-$AX51,0)</f>
        <v>0</v>
      </c>
      <c r="AZ48" t="s">
        <v>486</v>
      </c>
    </row>
    <row r="49" spans="1:52" ht="13.5" thickBot="1" x14ac:dyDescent="0.25">
      <c r="A49" s="259"/>
      <c r="B49" s="187"/>
      <c r="C49" s="36" t="s">
        <v>486</v>
      </c>
      <c r="D49" s="181"/>
      <c r="E49" s="183"/>
      <c r="F49" s="187"/>
      <c r="G49" s="193"/>
      <c r="H49" s="183"/>
      <c r="I49" s="187"/>
      <c r="J49" s="193"/>
      <c r="K49" s="183"/>
      <c r="L49" s="187"/>
      <c r="M49" s="193"/>
      <c r="N49" s="183"/>
      <c r="O49" s="187"/>
      <c r="P49" s="193"/>
      <c r="Q49" s="183"/>
      <c r="R49" s="187"/>
      <c r="S49" s="245"/>
      <c r="T49" s="246"/>
      <c r="U49" s="247"/>
      <c r="V49" s="181"/>
      <c r="W49" s="183"/>
      <c r="X49" s="187"/>
      <c r="Y49" s="239"/>
      <c r="Z49" s="241"/>
      <c r="AB49" s="140">
        <v>13</v>
      </c>
      <c r="AC49" s="141" t="str">
        <f>C43</f>
        <v>------</v>
      </c>
      <c r="AD49" s="142" t="s">
        <v>8</v>
      </c>
      <c r="AE49" s="143" t="str">
        <f>C49</f>
        <v>------</v>
      </c>
      <c r="AF49" s="144"/>
      <c r="AG49" s="145"/>
      <c r="AH49" s="145"/>
      <c r="AI49" s="145"/>
      <c r="AJ49" s="146"/>
      <c r="AK49" s="22" t="str">
        <f t="shared" si="15"/>
        <v>0</v>
      </c>
      <c r="AL49" s="23" t="s">
        <v>5</v>
      </c>
      <c r="AM49" s="24" t="str">
        <f t="shared" si="16"/>
        <v>0</v>
      </c>
      <c r="AN49" s="127"/>
      <c r="AP49">
        <f>A42</f>
        <v>0</v>
      </c>
      <c r="AQ49">
        <f>A48</f>
        <v>0</v>
      </c>
      <c r="AV49" s="108" t="str">
        <f t="shared" si="17"/>
        <v>0</v>
      </c>
      <c r="AW49" s="106" t="str">
        <f t="shared" si="18"/>
        <v>0</v>
      </c>
      <c r="AX49" s="129">
        <f t="shared" si="19"/>
        <v>0</v>
      </c>
    </row>
    <row r="50" spans="1:52" x14ac:dyDescent="0.2">
      <c r="B50"/>
      <c r="C50" s="1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 s="72"/>
      <c r="T50" s="72"/>
      <c r="U50" s="72"/>
      <c r="V50"/>
      <c r="W50"/>
      <c r="X50"/>
      <c r="Y50"/>
      <c r="Z50" s="151"/>
      <c r="AB50" s="7">
        <v>14</v>
      </c>
      <c r="AC50" s="11" t="str">
        <f>C45</f>
        <v>------</v>
      </c>
      <c r="AD50" s="17" t="s">
        <v>8</v>
      </c>
      <c r="AE50" s="14" t="str">
        <f>C41</f>
        <v>------</v>
      </c>
      <c r="AF50" s="131"/>
      <c r="AG50" s="132"/>
      <c r="AH50" s="132"/>
      <c r="AI50" s="132"/>
      <c r="AJ50" s="133"/>
      <c r="AK50" s="147" t="str">
        <f t="shared" si="15"/>
        <v>0</v>
      </c>
      <c r="AL50" s="148" t="s">
        <v>5</v>
      </c>
      <c r="AM50" s="149" t="str">
        <f t="shared" si="16"/>
        <v>0</v>
      </c>
      <c r="AN50" s="127"/>
      <c r="AP50">
        <f>A44</f>
        <v>0</v>
      </c>
      <c r="AQ50">
        <f>A40</f>
        <v>0</v>
      </c>
      <c r="AV50" s="108" t="str">
        <f t="shared" si="17"/>
        <v>0</v>
      </c>
      <c r="AW50" s="106" t="str">
        <f t="shared" si="18"/>
        <v>0</v>
      </c>
      <c r="AX50" s="129">
        <f t="shared" si="19"/>
        <v>0</v>
      </c>
    </row>
    <row r="51" spans="1:52" ht="13.5" thickBot="1" x14ac:dyDescent="0.25">
      <c r="C51" s="152"/>
      <c r="AB51" s="8">
        <v>15</v>
      </c>
      <c r="AC51" s="12" t="str">
        <f>C47</f>
        <v>------</v>
      </c>
      <c r="AD51" s="19" t="s">
        <v>8</v>
      </c>
      <c r="AE51" s="15" t="str">
        <f>C39</f>
        <v>------</v>
      </c>
      <c r="AF51" s="134"/>
      <c r="AG51" s="135"/>
      <c r="AH51" s="135"/>
      <c r="AI51" s="135"/>
      <c r="AJ51" s="136"/>
      <c r="AK51" s="137" t="str">
        <f t="shared" si="15"/>
        <v>0</v>
      </c>
      <c r="AL51" s="138" t="s">
        <v>5</v>
      </c>
      <c r="AM51" s="139" t="str">
        <f t="shared" si="16"/>
        <v>0</v>
      </c>
      <c r="AN51" s="127"/>
      <c r="AP51" s="118">
        <f>A46</f>
        <v>0</v>
      </c>
      <c r="AQ51" s="118">
        <f>A38</f>
        <v>0</v>
      </c>
      <c r="AV51" s="108" t="str">
        <f t="shared" si="17"/>
        <v>0</v>
      </c>
      <c r="AW51" s="106" t="str">
        <f t="shared" si="18"/>
        <v>0</v>
      </c>
      <c r="AX51" s="129">
        <f t="shared" si="19"/>
        <v>0</v>
      </c>
    </row>
    <row r="52" spans="1:52" x14ac:dyDescent="0.2">
      <c r="C52" s="152"/>
      <c r="AN52" s="127"/>
      <c r="AV52" s="107"/>
      <c r="AX52" s="129"/>
    </row>
    <row r="53" spans="1:52" ht="13.5" thickBot="1" x14ac:dyDescent="0.25"/>
    <row r="54" spans="1:52" ht="13.5" thickBot="1" x14ac:dyDescent="0.25">
      <c r="A54" s="86" t="s">
        <v>484</v>
      </c>
      <c r="B54" s="230" t="s">
        <v>27</v>
      </c>
      <c r="C54" s="231"/>
      <c r="D54" s="165">
        <v>1</v>
      </c>
      <c r="E54" s="166"/>
      <c r="F54" s="167"/>
      <c r="G54" s="168">
        <v>2</v>
      </c>
      <c r="H54" s="166"/>
      <c r="I54" s="167"/>
      <c r="J54" s="168">
        <v>3</v>
      </c>
      <c r="K54" s="166"/>
      <c r="L54" s="167"/>
      <c r="M54" s="168">
        <v>4</v>
      </c>
      <c r="N54" s="166"/>
      <c r="O54" s="167"/>
      <c r="P54" s="168">
        <v>5</v>
      </c>
      <c r="Q54" s="166"/>
      <c r="R54" s="167"/>
      <c r="S54" s="168">
        <v>6</v>
      </c>
      <c r="T54" s="166"/>
      <c r="U54" s="167"/>
      <c r="V54" s="165" t="s">
        <v>2</v>
      </c>
      <c r="W54" s="170"/>
      <c r="X54" s="171"/>
      <c r="Y54" s="5" t="s">
        <v>3</v>
      </c>
      <c r="Z54" s="4" t="s">
        <v>4</v>
      </c>
      <c r="AB54" s="6">
        <v>1</v>
      </c>
      <c r="AC54" s="10" t="str">
        <f>C56</f>
        <v>------</v>
      </c>
      <c r="AD54" s="16" t="s">
        <v>8</v>
      </c>
      <c r="AE54" s="13" t="str">
        <f>C66</f>
        <v>------</v>
      </c>
      <c r="AF54" s="124"/>
      <c r="AG54" s="125"/>
      <c r="AH54" s="125"/>
      <c r="AI54" s="125"/>
      <c r="AJ54" s="126"/>
      <c r="AK54" s="22" t="str">
        <f t="shared" ref="AK54:AK68" si="20">IF(OR(VALUE($AP54)=0,VALUE($AQ54)=0), "0",IF(AND(LEN(AF54)&gt;0,MID(AF54,1,1)&lt;&gt;"-"),"1","0")+IF(AND(LEN(AG54)&gt;0,MID(AG54,1,1)&lt;&gt;"-"),"1","0")+IF(AND(LEN(AH54)&gt;0,MID(AH54,1,1)&lt;&gt;"-"),"1","0")+IF(AND(LEN(AI54)&gt;0,MID(AI54,1,1)&lt;&gt;"-"),"1","0")+IF(AND(LEN(AJ54)&gt;0,MID(AJ54,1,1)&lt;&gt;"-"),"1","0"))</f>
        <v>0</v>
      </c>
      <c r="AL54" s="23" t="s">
        <v>5</v>
      </c>
      <c r="AM54" s="24" t="str">
        <f t="shared" ref="AM54:AM68" si="21">IF(OR(VALUE($AP54)=0,VALUE($AQ54)=0), "0",IF(AND(LEN(AF54)&gt;0,MID(AF54,1,1)="-"),"1","0")+IF(AND(LEN(AG54)&gt;0,MID(AG54,1,1)="-"),"1","0")+IF(AND(LEN(AH54)&gt;0,MID(AH54,1,1)="-"),"1","0")+IF(AND(LEN(AI54)&gt;0,MID(AI54,1,1)="-"),"1","0")+IF(AND(LEN(AJ54)&gt;0,MID(AJ54,1,1)="-"),"1","0"))</f>
        <v>0</v>
      </c>
      <c r="AN54" s="127"/>
      <c r="AP54">
        <f>A55</f>
        <v>0</v>
      </c>
      <c r="AQ54">
        <f>A65</f>
        <v>0</v>
      </c>
      <c r="AR54" s="128"/>
      <c r="AU54" s="252"/>
      <c r="AV54" s="108" t="str">
        <f t="shared" ref="AV54:AV68" si="22">IF(OR(VALUE($AP54)=0,VALUE($AQ54)=0), "0",IF(LEN(AF54)&gt;0,IF(MID(AF54,1,1)&lt;&gt;"-",IF(MOD(ABS(AF54),100)&gt;9,MOD(ABS(AF54),100)+2,11),MOD(ABS(AF54),100)),0)+IF(LEN(AG54)&gt;0,IF(MID(AG54,1,1)&lt;&gt;"-",IF(MOD(ABS(AG54),100)&gt;9,MOD(ABS(AG54),100)+2,11),MOD(ABS(AG54),100)),0)+IF(LEN(AH54)&gt;0,IF(MID(AH54,1,1)&lt;&gt;"-",IF(MOD(ABS(AH54),100)&gt;9,MOD(ABS(AH54),100)+2,11),MOD(ABS(AH54),100)),0)+IF(LEN(AI54)&gt;0,IF(MID(AI54,1,1)&lt;&gt;"-",IF(MOD(ABS(AI54),100)&gt;9,MOD(ABS(AI54),100)+2,11),MOD(ABS(AI54),100)),0)+IF(LEN(AJ54)&gt;0,IF(MID(AJ54,1,1)&lt;&gt;"-",IF(MOD(ABS(AJ54),100)&gt;9,MOD(ABS(AJ54),100)+2,11),MOD(ABS(AJ54),100)),0))</f>
        <v>0</v>
      </c>
      <c r="AW54" s="106" t="str">
        <f t="shared" ref="AW54:AW68" si="23">IF(OR(VALUE($AP54)=0,VALUE($AQ54)=0), "0",IF(LEN(AF54)&gt;0,IF(MID(AF54,1,1)&lt;&gt;"-",MOD(AF54,100),IF(MOD(ABS(AF54),100)&gt;9,MOD(ABS(AF54),100)+2,11)),0)+IF(LEN(AG54)&gt;0,IF(MID(AG54,1,1)&lt;&gt;"-",MOD(AG54,100),IF(MOD(ABS(AG54),100)&gt;9,MOD(ABS(AG54),100)+2,11)),0)+IF(LEN(AH54)&gt;0,IF(MID(AH54,1,1)&lt;&gt;"-",MOD(AH54,100),IF(MOD(ABS(AH54),100)&gt;9,MOD(ABS(AH54),100)+2,11)),0)+IF(LEN(AI54)&gt;0,IF(MID(AI54,1,1)&lt;&gt;"-",MOD(AI54,100),IF(MOD(ABS(AI54),100)&gt;9,MOD(ABS(AI54),100)+2,11)),0)+IF(LEN(AJ54)&gt;0,IF(MID(AJ54,1,1)&lt;&gt;"-",MOD(AJ54,100),IF(MOD(ABS(AJ54),100)&gt;9,MOD(ABS(AJ54),100)+2,11)),0))</f>
        <v>0</v>
      </c>
      <c r="AX54" s="129">
        <f t="shared" ref="AX54:AX68" si="24">AV54-AW54</f>
        <v>0</v>
      </c>
    </row>
    <row r="55" spans="1:52" x14ac:dyDescent="0.2">
      <c r="A55" s="269"/>
      <c r="B55" s="232">
        <v>1</v>
      </c>
      <c r="C55" s="37" t="s">
        <v>486</v>
      </c>
      <c r="D55" s="233"/>
      <c r="E55" s="227"/>
      <c r="F55" s="228"/>
      <c r="G55" s="221" t="str">
        <f>AK59</f>
        <v>0</v>
      </c>
      <c r="H55" s="222" t="s">
        <v>5</v>
      </c>
      <c r="I55" s="223" t="str">
        <f>AM59</f>
        <v>0</v>
      </c>
      <c r="J55" s="221" t="str">
        <f>AM61</f>
        <v>0</v>
      </c>
      <c r="K55" s="222" t="s">
        <v>5</v>
      </c>
      <c r="L55" s="223" t="str">
        <f>AK61</f>
        <v>0</v>
      </c>
      <c r="M55" s="221" t="str">
        <f>AK64</f>
        <v>0</v>
      </c>
      <c r="N55" s="222" t="s">
        <v>5</v>
      </c>
      <c r="O55" s="223" t="str">
        <f>AM64</f>
        <v>0</v>
      </c>
      <c r="P55" s="221" t="str">
        <f>AM68</f>
        <v>0</v>
      </c>
      <c r="Q55" s="222" t="s">
        <v>5</v>
      </c>
      <c r="R55" s="223" t="str">
        <f>AK68</f>
        <v>0</v>
      </c>
      <c r="S55" s="221" t="str">
        <f>AK54</f>
        <v>0</v>
      </c>
      <c r="T55" s="222" t="s">
        <v>5</v>
      </c>
      <c r="U55" s="209" t="str">
        <f>AM54</f>
        <v>0</v>
      </c>
      <c r="V55" s="206">
        <f>G55+J55+M55</f>
        <v>0</v>
      </c>
      <c r="W55" s="222" t="s">
        <v>5</v>
      </c>
      <c r="X55" s="223">
        <f>I55+L55+O55</f>
        <v>0</v>
      </c>
      <c r="Y55" s="208">
        <f>IF(D55&gt;F55,2,IF(AND(D55&lt;F55,E55=":"),1,0))+IF(G55&gt;I55,2,IF(AND(G55&lt;I55,H55=":"),1,0))+IF(J55&gt;L55,2,IF(AND(J55&lt;L55,K55=":"),1,0))+IF(M55&gt;O55,2,IF(AND(M55&lt;O55,N55=":"),1,0))+IF(P55&gt;R55,2,IF(AND(P55&lt;R55,Q55=":"),1,0))+IF(S55&gt;U55,2,IF(AND(S55&lt;U55,T55=":"),1,0))</f>
        <v>0</v>
      </c>
      <c r="Z55" s="270">
        <v>1</v>
      </c>
      <c r="AA55" s="266"/>
      <c r="AB55" s="7">
        <v>2</v>
      </c>
      <c r="AC55" s="11" t="str">
        <f>C58</f>
        <v>------</v>
      </c>
      <c r="AD55" s="17" t="s">
        <v>8</v>
      </c>
      <c r="AE55" s="14" t="str">
        <f>C64</f>
        <v>------</v>
      </c>
      <c r="AF55" s="131"/>
      <c r="AG55" s="132"/>
      <c r="AH55" s="132"/>
      <c r="AI55" s="132"/>
      <c r="AJ55" s="133"/>
      <c r="AK55" s="22" t="str">
        <f t="shared" si="20"/>
        <v>0</v>
      </c>
      <c r="AL55" s="26" t="s">
        <v>5</v>
      </c>
      <c r="AM55" s="24" t="str">
        <f t="shared" si="21"/>
        <v>0</v>
      </c>
      <c r="AN55" s="127"/>
      <c r="AP55">
        <f>A57</f>
        <v>0</v>
      </c>
      <c r="AQ55">
        <f>A63</f>
        <v>0</v>
      </c>
      <c r="AU55" s="253"/>
      <c r="AV55" s="108" t="str">
        <f t="shared" si="22"/>
        <v>0</v>
      </c>
      <c r="AW55" s="106" t="str">
        <f t="shared" si="23"/>
        <v>0</v>
      </c>
      <c r="AX55" s="129">
        <f t="shared" si="24"/>
        <v>0</v>
      </c>
      <c r="AY55" s="130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5" t="s">
        <v>486</v>
      </c>
    </row>
    <row r="56" spans="1:52" ht="13.5" thickBot="1" x14ac:dyDescent="0.25">
      <c r="A56" s="265"/>
      <c r="B56" s="205"/>
      <c r="C56" s="85" t="s">
        <v>486</v>
      </c>
      <c r="D56" s="234"/>
      <c r="E56" s="201"/>
      <c r="F56" s="202"/>
      <c r="G56" s="203"/>
      <c r="H56" s="204"/>
      <c r="I56" s="205"/>
      <c r="J56" s="203"/>
      <c r="K56" s="204"/>
      <c r="L56" s="205"/>
      <c r="M56" s="203"/>
      <c r="N56" s="204"/>
      <c r="O56" s="205"/>
      <c r="P56" s="203"/>
      <c r="Q56" s="204"/>
      <c r="R56" s="205"/>
      <c r="S56" s="267"/>
      <c r="T56" s="204"/>
      <c r="U56" s="271"/>
      <c r="V56" s="207"/>
      <c r="W56" s="204"/>
      <c r="X56" s="205"/>
      <c r="Y56" s="249"/>
      <c r="Z56" s="268"/>
      <c r="AA56" s="266"/>
      <c r="AB56" s="8">
        <v>3</v>
      </c>
      <c r="AC56" s="12" t="str">
        <f>C60</f>
        <v>------</v>
      </c>
      <c r="AD56" s="19" t="s">
        <v>8</v>
      </c>
      <c r="AE56" s="15" t="str">
        <f>C62</f>
        <v>------</v>
      </c>
      <c r="AF56" s="134"/>
      <c r="AG56" s="135"/>
      <c r="AH56" s="135"/>
      <c r="AI56" s="135"/>
      <c r="AJ56" s="136"/>
      <c r="AK56" s="137" t="str">
        <f t="shared" si="20"/>
        <v>0</v>
      </c>
      <c r="AL56" s="138" t="s">
        <v>5</v>
      </c>
      <c r="AM56" s="139" t="str">
        <f t="shared" si="21"/>
        <v>0</v>
      </c>
      <c r="AN56" s="127"/>
      <c r="AP56" s="118">
        <f>A59</f>
        <v>0</v>
      </c>
      <c r="AQ56" s="118">
        <f>A61</f>
        <v>0</v>
      </c>
      <c r="AU56" s="252"/>
      <c r="AV56" s="108" t="str">
        <f t="shared" si="22"/>
        <v>0</v>
      </c>
      <c r="AW56" s="106" t="str">
        <f t="shared" si="23"/>
        <v>0</v>
      </c>
      <c r="AX56" s="129">
        <f t="shared" si="24"/>
        <v>0</v>
      </c>
    </row>
    <row r="57" spans="1:52" x14ac:dyDescent="0.2">
      <c r="A57" s="265"/>
      <c r="B57" s="229">
        <v>2</v>
      </c>
      <c r="C57" s="37" t="s">
        <v>486</v>
      </c>
      <c r="D57" s="180" t="str">
        <f>I55</f>
        <v>0</v>
      </c>
      <c r="E57" s="182" t="s">
        <v>5</v>
      </c>
      <c r="F57" s="186" t="str">
        <f>G55</f>
        <v>0</v>
      </c>
      <c r="G57" s="174"/>
      <c r="H57" s="175"/>
      <c r="I57" s="199"/>
      <c r="J57" s="192" t="str">
        <f>AK65</f>
        <v>0</v>
      </c>
      <c r="K57" s="182" t="s">
        <v>5</v>
      </c>
      <c r="L57" s="186" t="str">
        <f>AM65</f>
        <v>0</v>
      </c>
      <c r="M57" s="192" t="str">
        <f>AM67</f>
        <v>0</v>
      </c>
      <c r="N57" s="182" t="s">
        <v>5</v>
      </c>
      <c r="O57" s="186" t="str">
        <f>AK67</f>
        <v>0</v>
      </c>
      <c r="P57" s="192" t="str">
        <f>AK55</f>
        <v>0</v>
      </c>
      <c r="Q57" s="182" t="s">
        <v>5</v>
      </c>
      <c r="R57" s="186" t="str">
        <f>AM55</f>
        <v>0</v>
      </c>
      <c r="S57" s="192" t="str">
        <f>AK60</f>
        <v>0</v>
      </c>
      <c r="T57" s="182" t="s">
        <v>5</v>
      </c>
      <c r="U57" s="256" t="str">
        <f>AM60</f>
        <v>0</v>
      </c>
      <c r="V57" s="180">
        <f>D57+J57+M57</f>
        <v>0</v>
      </c>
      <c r="W57" s="182" t="s">
        <v>5</v>
      </c>
      <c r="X57" s="186">
        <f>F57+L57+O57</f>
        <v>0</v>
      </c>
      <c r="Y57" s="188">
        <f>IF(D57&gt;F57,2,IF(AND(D57&lt;F57,E57=":"),1,0))+IF(G57&gt;I57,2,IF(AND(G57&lt;I57,H57=":"),1,0))+IF(J57&gt;L57,2,IF(AND(J57&lt;L57,K57=":"),1,0))+IF(M57&gt;O57,2,IF(AND(M57&lt;O57,N57=":"),1,0))+IF(P57&gt;R57,2,IF(AND(P57&lt;R57,Q57=":"),1,0))+IF(S57&gt;U57,2,IF(AND(S57&lt;U57,T57=":"),1,0))</f>
        <v>0</v>
      </c>
      <c r="Z57" s="240">
        <v>3</v>
      </c>
      <c r="AA57" s="266"/>
      <c r="AB57" s="140">
        <v>4</v>
      </c>
      <c r="AC57" s="141" t="str">
        <f>C66</f>
        <v>------</v>
      </c>
      <c r="AD57" s="142" t="s">
        <v>8</v>
      </c>
      <c r="AE57" s="143" t="str">
        <f>C62</f>
        <v>------</v>
      </c>
      <c r="AF57" s="144"/>
      <c r="AG57" s="145"/>
      <c r="AH57" s="145"/>
      <c r="AI57" s="145"/>
      <c r="AJ57" s="146"/>
      <c r="AK57" s="22" t="str">
        <f t="shared" si="20"/>
        <v>0</v>
      </c>
      <c r="AL57" s="23" t="s">
        <v>5</v>
      </c>
      <c r="AM57" s="24" t="str">
        <f t="shared" si="21"/>
        <v>0</v>
      </c>
      <c r="AN57" s="127"/>
      <c r="AP57">
        <f>A65</f>
        <v>0</v>
      </c>
      <c r="AQ57">
        <f>A61</f>
        <v>0</v>
      </c>
      <c r="AU57" s="253"/>
      <c r="AV57" s="108" t="str">
        <f t="shared" si="22"/>
        <v>0</v>
      </c>
      <c r="AW57" s="106" t="str">
        <f t="shared" si="23"/>
        <v>0</v>
      </c>
      <c r="AX57" s="129">
        <f t="shared" si="24"/>
        <v>0</v>
      </c>
      <c r="AY57" s="130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7" t="s">
        <v>486</v>
      </c>
    </row>
    <row r="58" spans="1:52" ht="13.5" thickBot="1" x14ac:dyDescent="0.25">
      <c r="A58" s="265"/>
      <c r="B58" s="205"/>
      <c r="C58" s="85" t="s">
        <v>486</v>
      </c>
      <c r="D58" s="207"/>
      <c r="E58" s="204"/>
      <c r="F58" s="205"/>
      <c r="G58" s="200"/>
      <c r="H58" s="201"/>
      <c r="I58" s="202"/>
      <c r="J58" s="203"/>
      <c r="K58" s="204"/>
      <c r="L58" s="205"/>
      <c r="M58" s="203"/>
      <c r="N58" s="204"/>
      <c r="O58" s="205"/>
      <c r="P58" s="203"/>
      <c r="Q58" s="204"/>
      <c r="R58" s="205"/>
      <c r="S58" s="203"/>
      <c r="T58" s="204"/>
      <c r="U58" s="205"/>
      <c r="V58" s="194"/>
      <c r="W58" s="195"/>
      <c r="X58" s="196"/>
      <c r="Y58" s="249"/>
      <c r="Z58" s="268"/>
      <c r="AA58" s="266"/>
      <c r="AB58" s="7">
        <v>5</v>
      </c>
      <c r="AC58" s="11" t="str">
        <f>C64</f>
        <v>------</v>
      </c>
      <c r="AD58" s="17" t="s">
        <v>8</v>
      </c>
      <c r="AE58" s="14" t="str">
        <f>C60</f>
        <v>------</v>
      </c>
      <c r="AF58" s="131"/>
      <c r="AG58" s="132"/>
      <c r="AH58" s="132"/>
      <c r="AI58" s="132"/>
      <c r="AJ58" s="133"/>
      <c r="AK58" s="147" t="str">
        <f t="shared" si="20"/>
        <v>0</v>
      </c>
      <c r="AL58" s="148" t="s">
        <v>5</v>
      </c>
      <c r="AM58" s="149" t="str">
        <f t="shared" si="21"/>
        <v>0</v>
      </c>
      <c r="AN58" s="127"/>
      <c r="AP58">
        <f>A63</f>
        <v>0</v>
      </c>
      <c r="AQ58">
        <f>A59</f>
        <v>0</v>
      </c>
      <c r="AU58" s="252"/>
      <c r="AV58" s="108" t="str">
        <f t="shared" si="22"/>
        <v>0</v>
      </c>
      <c r="AW58" s="106" t="str">
        <f t="shared" si="23"/>
        <v>0</v>
      </c>
      <c r="AX58" s="129">
        <f t="shared" si="24"/>
        <v>0</v>
      </c>
    </row>
    <row r="59" spans="1:52" ht="13.5" thickBot="1" x14ac:dyDescent="0.25">
      <c r="A59" s="265"/>
      <c r="B59" s="229">
        <v>3</v>
      </c>
      <c r="C59" s="37" t="s">
        <v>486</v>
      </c>
      <c r="D59" s="180" t="str">
        <f>L55</f>
        <v>0</v>
      </c>
      <c r="E59" s="182" t="s">
        <v>5</v>
      </c>
      <c r="F59" s="186" t="str">
        <f>J55</f>
        <v>0</v>
      </c>
      <c r="G59" s="192" t="str">
        <f>L57</f>
        <v>0</v>
      </c>
      <c r="H59" s="182" t="s">
        <v>5</v>
      </c>
      <c r="I59" s="186" t="str">
        <f>J57</f>
        <v>0</v>
      </c>
      <c r="J59" s="174"/>
      <c r="K59" s="175"/>
      <c r="L59" s="199"/>
      <c r="M59" s="192" t="str">
        <f>AK56</f>
        <v>0</v>
      </c>
      <c r="N59" s="182" t="s">
        <v>5</v>
      </c>
      <c r="O59" s="186" t="str">
        <f>AM56</f>
        <v>0</v>
      </c>
      <c r="P59" s="192" t="str">
        <f>AM58</f>
        <v>0</v>
      </c>
      <c r="Q59" s="182" t="s">
        <v>5</v>
      </c>
      <c r="R59" s="186" t="str">
        <f>AK58</f>
        <v>0</v>
      </c>
      <c r="S59" s="192" t="str">
        <f>AK66</f>
        <v>0</v>
      </c>
      <c r="T59" s="182" t="s">
        <v>5</v>
      </c>
      <c r="U59" s="186" t="str">
        <f>AM66</f>
        <v>0</v>
      </c>
      <c r="V59" s="180">
        <f>D59+G59+M59</f>
        <v>0</v>
      </c>
      <c r="W59" s="182" t="s">
        <v>5</v>
      </c>
      <c r="X59" s="186">
        <f>F59+I59+O59</f>
        <v>0</v>
      </c>
      <c r="Y59" s="188">
        <f>IF(D59&gt;F59,2,IF(AND(D59&lt;F59,E59=":"),1,0))+IF(G59&gt;I59,2,IF(AND(G59&lt;I59,H59=":"),1,0))+IF(J59&gt;L59,2,IF(AND(J59&lt;L59,K59=":"),1,0))+IF(M59&gt;O59,2,IF(AND(M59&lt;O59,N59=":"),1,0))+IF(P59&gt;R59,2,IF(AND(P59&lt;R59,Q59=":"),1,0))+IF(S59&gt;U59,2,IF(AND(S59&lt;U59,T59=":"),1,0))</f>
        <v>0</v>
      </c>
      <c r="Z59" s="240">
        <v>2</v>
      </c>
      <c r="AA59" s="266"/>
      <c r="AB59" s="8">
        <v>6</v>
      </c>
      <c r="AC59" s="12" t="str">
        <f>C56</f>
        <v>------</v>
      </c>
      <c r="AD59" s="19" t="s">
        <v>8</v>
      </c>
      <c r="AE59" s="15" t="str">
        <f>C58</f>
        <v>------</v>
      </c>
      <c r="AF59" s="134"/>
      <c r="AG59" s="135"/>
      <c r="AH59" s="135"/>
      <c r="AI59" s="135"/>
      <c r="AJ59" s="136"/>
      <c r="AK59" s="137" t="str">
        <f t="shared" si="20"/>
        <v>0</v>
      </c>
      <c r="AL59" s="138" t="s">
        <v>5</v>
      </c>
      <c r="AM59" s="139" t="str">
        <f t="shared" si="21"/>
        <v>0</v>
      </c>
      <c r="AN59" s="127"/>
      <c r="AP59" s="118">
        <f>A55</f>
        <v>0</v>
      </c>
      <c r="AQ59" s="118">
        <f>A57</f>
        <v>0</v>
      </c>
      <c r="AU59" s="253"/>
      <c r="AV59" s="108" t="str">
        <f t="shared" si="22"/>
        <v>0</v>
      </c>
      <c r="AW59" s="106" t="str">
        <f t="shared" si="23"/>
        <v>0</v>
      </c>
      <c r="AX59" s="129">
        <f t="shared" si="24"/>
        <v>0</v>
      </c>
      <c r="AY59" s="130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59" t="s">
        <v>486</v>
      </c>
    </row>
    <row r="60" spans="1:52" ht="13.5" thickBot="1" x14ac:dyDescent="0.25">
      <c r="A60" s="265"/>
      <c r="B60" s="205"/>
      <c r="C60" s="85" t="s">
        <v>486</v>
      </c>
      <c r="D60" s="207"/>
      <c r="E60" s="204"/>
      <c r="F60" s="205"/>
      <c r="G60" s="203"/>
      <c r="H60" s="204"/>
      <c r="I60" s="205"/>
      <c r="J60" s="200"/>
      <c r="K60" s="201"/>
      <c r="L60" s="202"/>
      <c r="M60" s="267"/>
      <c r="N60" s="204"/>
      <c r="O60" s="196"/>
      <c r="P60" s="203"/>
      <c r="Q60" s="204"/>
      <c r="R60" s="205"/>
      <c r="S60" s="203"/>
      <c r="T60" s="204"/>
      <c r="U60" s="205"/>
      <c r="V60" s="207"/>
      <c r="W60" s="204"/>
      <c r="X60" s="205"/>
      <c r="Y60" s="249"/>
      <c r="Z60" s="268"/>
      <c r="AA60" s="266"/>
      <c r="AB60" s="140">
        <v>7</v>
      </c>
      <c r="AC60" s="141" t="str">
        <f>C58</f>
        <v>------</v>
      </c>
      <c r="AD60" s="142" t="s">
        <v>8</v>
      </c>
      <c r="AE60" s="143" t="str">
        <f>C66</f>
        <v>------</v>
      </c>
      <c r="AF60" s="144"/>
      <c r="AG60" s="145"/>
      <c r="AH60" s="145"/>
      <c r="AI60" s="145"/>
      <c r="AJ60" s="146"/>
      <c r="AK60" s="22" t="str">
        <f t="shared" si="20"/>
        <v>0</v>
      </c>
      <c r="AL60" s="23" t="s">
        <v>5</v>
      </c>
      <c r="AM60" s="24" t="str">
        <f t="shared" si="21"/>
        <v>0</v>
      </c>
      <c r="AN60" s="127"/>
      <c r="AP60">
        <f>A57</f>
        <v>0</v>
      </c>
      <c r="AQ60">
        <f>A65</f>
        <v>0</v>
      </c>
      <c r="AU60" s="252"/>
      <c r="AV60" s="108" t="str">
        <f t="shared" si="22"/>
        <v>0</v>
      </c>
      <c r="AW60" s="106" t="str">
        <f t="shared" si="23"/>
        <v>0</v>
      </c>
      <c r="AX60" s="129">
        <f t="shared" si="24"/>
        <v>0</v>
      </c>
    </row>
    <row r="61" spans="1:52" x14ac:dyDescent="0.2">
      <c r="A61" s="265"/>
      <c r="B61" s="229">
        <v>4</v>
      </c>
      <c r="C61" s="37" t="s">
        <v>486</v>
      </c>
      <c r="D61" s="248" t="str">
        <f>O55</f>
        <v>0</v>
      </c>
      <c r="E61" s="182" t="s">
        <v>5</v>
      </c>
      <c r="F61" s="186" t="str">
        <f>M55</f>
        <v>0</v>
      </c>
      <c r="G61" s="192" t="str">
        <f>O57</f>
        <v>0</v>
      </c>
      <c r="H61" s="182" t="s">
        <v>5</v>
      </c>
      <c r="I61" s="186" t="str">
        <f>M57</f>
        <v>0</v>
      </c>
      <c r="J61" s="192" t="str">
        <f>O59</f>
        <v>0</v>
      </c>
      <c r="K61" s="182" t="s">
        <v>5</v>
      </c>
      <c r="L61" s="186" t="str">
        <f>M59</f>
        <v>0</v>
      </c>
      <c r="M61" s="174"/>
      <c r="N61" s="175"/>
      <c r="O61" s="199"/>
      <c r="P61" s="192" t="str">
        <f>AK62</f>
        <v>0</v>
      </c>
      <c r="Q61" s="182" t="s">
        <v>5</v>
      </c>
      <c r="R61" s="186" t="str">
        <f>AM62</f>
        <v>0</v>
      </c>
      <c r="S61" s="192" t="str">
        <f>AM57</f>
        <v>0</v>
      </c>
      <c r="T61" s="182" t="s">
        <v>5</v>
      </c>
      <c r="U61" s="186" t="str">
        <f>AK57</f>
        <v>0</v>
      </c>
      <c r="V61" s="180">
        <f>D61+G61+J61</f>
        <v>0</v>
      </c>
      <c r="W61" s="182" t="s">
        <v>5</v>
      </c>
      <c r="X61" s="186">
        <f>F61+I61+L61</f>
        <v>0</v>
      </c>
      <c r="Y61" s="188">
        <f>IF(D61&gt;F61,2,IF(AND(D61&lt;F61,E61=":"),1,0))+IF(G61&gt;I61,2,IF(AND(G61&lt;I61,H61=":"),1,0))+IF(J61&gt;L61,2,IF(AND(J61&lt;L61,K61=":"),1,0))+IF(M61&gt;O61,2,IF(AND(M61&lt;O61,N61=":"),1,0))+IF(P61&gt;R61,2,IF(AND(P61&lt;R61,Q61=":"),1,0))+IF(S61&gt;U61,2,IF(AND(S61&lt;U61,T61=":"),1,0))</f>
        <v>0</v>
      </c>
      <c r="Z61" s="250">
        <v>5</v>
      </c>
      <c r="AA61" s="254"/>
      <c r="AB61" s="7">
        <v>8</v>
      </c>
      <c r="AC61" s="11" t="str">
        <f>C60</f>
        <v>------</v>
      </c>
      <c r="AD61" s="17" t="s">
        <v>8</v>
      </c>
      <c r="AE61" s="14" t="str">
        <f>C56</f>
        <v>------</v>
      </c>
      <c r="AF61" s="131"/>
      <c r="AG61" s="132"/>
      <c r="AH61" s="132"/>
      <c r="AI61" s="132"/>
      <c r="AJ61" s="133"/>
      <c r="AK61" s="147" t="str">
        <f t="shared" si="20"/>
        <v>0</v>
      </c>
      <c r="AL61" s="148" t="s">
        <v>5</v>
      </c>
      <c r="AM61" s="149" t="str">
        <f t="shared" si="21"/>
        <v>0</v>
      </c>
      <c r="AN61" s="127"/>
      <c r="AP61">
        <f>A59</f>
        <v>0</v>
      </c>
      <c r="AQ61">
        <f>A55</f>
        <v>0</v>
      </c>
      <c r="AU61" s="253"/>
      <c r="AV61" s="108" t="str">
        <f t="shared" si="22"/>
        <v>0</v>
      </c>
      <c r="AW61" s="106" t="str">
        <f t="shared" si="23"/>
        <v>0</v>
      </c>
      <c r="AX61" s="129">
        <f t="shared" si="24"/>
        <v>0</v>
      </c>
      <c r="AY61" s="130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1" t="s">
        <v>486</v>
      </c>
    </row>
    <row r="62" spans="1:52" ht="13.5" thickBot="1" x14ac:dyDescent="0.25">
      <c r="A62" s="265"/>
      <c r="B62" s="205"/>
      <c r="C62" s="35" t="s">
        <v>486</v>
      </c>
      <c r="D62" s="207"/>
      <c r="E62" s="204"/>
      <c r="F62" s="205"/>
      <c r="G62" s="203"/>
      <c r="H62" s="204"/>
      <c r="I62" s="205"/>
      <c r="J62" s="203"/>
      <c r="K62" s="204"/>
      <c r="L62" s="205"/>
      <c r="M62" s="200"/>
      <c r="N62" s="201"/>
      <c r="O62" s="202"/>
      <c r="P62" s="203"/>
      <c r="Q62" s="204"/>
      <c r="R62" s="205"/>
      <c r="S62" s="203"/>
      <c r="T62" s="204"/>
      <c r="U62" s="205"/>
      <c r="V62" s="207"/>
      <c r="W62" s="204"/>
      <c r="X62" s="205"/>
      <c r="Y62" s="249"/>
      <c r="Z62" s="251"/>
      <c r="AA62" s="254"/>
      <c r="AB62" s="8">
        <v>9</v>
      </c>
      <c r="AC62" s="12" t="str">
        <f>C62</f>
        <v>------</v>
      </c>
      <c r="AD62" s="19" t="s">
        <v>8</v>
      </c>
      <c r="AE62" s="15" t="str">
        <f>C64</f>
        <v>------</v>
      </c>
      <c r="AF62" s="134"/>
      <c r="AG62" s="135"/>
      <c r="AH62" s="135"/>
      <c r="AI62" s="135"/>
      <c r="AJ62" s="136"/>
      <c r="AK62" s="137" t="str">
        <f t="shared" si="20"/>
        <v>0</v>
      </c>
      <c r="AL62" s="138" t="s">
        <v>5</v>
      </c>
      <c r="AM62" s="139" t="str">
        <f t="shared" si="21"/>
        <v>0</v>
      </c>
      <c r="AN62" s="127"/>
      <c r="AP62" s="118">
        <f>A61</f>
        <v>0</v>
      </c>
      <c r="AQ62" s="118">
        <f>A63</f>
        <v>0</v>
      </c>
      <c r="AU62" s="252"/>
      <c r="AV62" s="108" t="str">
        <f t="shared" si="22"/>
        <v>0</v>
      </c>
      <c r="AW62" s="106" t="str">
        <f t="shared" si="23"/>
        <v>0</v>
      </c>
      <c r="AX62" s="129">
        <f t="shared" si="24"/>
        <v>0</v>
      </c>
    </row>
    <row r="63" spans="1:52" x14ac:dyDescent="0.2">
      <c r="A63" s="265"/>
      <c r="B63" s="229">
        <v>5</v>
      </c>
      <c r="C63" s="37" t="s">
        <v>486</v>
      </c>
      <c r="D63" s="180" t="str">
        <f>R55</f>
        <v>0</v>
      </c>
      <c r="E63" s="255" t="s">
        <v>5</v>
      </c>
      <c r="F63" s="256" t="str">
        <f>P55</f>
        <v>0</v>
      </c>
      <c r="G63" s="257" t="str">
        <f>R57</f>
        <v>0</v>
      </c>
      <c r="H63" s="255" t="s">
        <v>5</v>
      </c>
      <c r="I63" s="256" t="str">
        <f>P57</f>
        <v>0</v>
      </c>
      <c r="J63" s="257" t="str">
        <f>R59</f>
        <v>0</v>
      </c>
      <c r="K63" s="255" t="s">
        <v>5</v>
      </c>
      <c r="L63" s="256" t="str">
        <f>P59</f>
        <v>0</v>
      </c>
      <c r="M63" s="257" t="str">
        <f>R61</f>
        <v>0</v>
      </c>
      <c r="N63" s="255" t="s">
        <v>5</v>
      </c>
      <c r="O63" s="256" t="str">
        <f>P61</f>
        <v>0</v>
      </c>
      <c r="P63" s="242"/>
      <c r="Q63" s="243"/>
      <c r="R63" s="261"/>
      <c r="S63" s="257" t="str">
        <f>AM63</f>
        <v>0</v>
      </c>
      <c r="T63" s="255" t="s">
        <v>5</v>
      </c>
      <c r="U63" s="186" t="str">
        <f>AK63</f>
        <v>0</v>
      </c>
      <c r="V63" s="180">
        <f>D63+G63+J63</f>
        <v>0</v>
      </c>
      <c r="W63" s="182" t="s">
        <v>5</v>
      </c>
      <c r="X63" s="186">
        <f>F63+I63+L63</f>
        <v>0</v>
      </c>
      <c r="Y63" s="188">
        <f>IF(D63&gt;F63,2,IF(AND(D63&lt;F63,E63=":"),1,0))+IF(G63&gt;I63,2,IF(AND(G63&lt;I63,H63=":"),1,0))+IF(J63&gt;L63,2,IF(AND(J63&lt;L63,K63=":"),1,0))+IF(M63&gt;O63,2,IF(AND(M63&lt;O63,N63=":"),1,0))+IF(P63&gt;R63,2,IF(AND(P63&lt;R63,Q63=":"),1,0))+IF(S63&gt;U63,2,IF(AND(S63&lt;U63,T63=":"),1,0))</f>
        <v>0</v>
      </c>
      <c r="Z63" s="250">
        <v>4</v>
      </c>
      <c r="AA63" s="84"/>
      <c r="AB63" s="140">
        <v>10</v>
      </c>
      <c r="AC63" s="141" t="str">
        <f>C66</f>
        <v>------</v>
      </c>
      <c r="AD63" s="142" t="s">
        <v>8</v>
      </c>
      <c r="AE63" s="143" t="str">
        <f>C64</f>
        <v>------</v>
      </c>
      <c r="AF63" s="144"/>
      <c r="AG63" s="145"/>
      <c r="AH63" s="145"/>
      <c r="AI63" s="145"/>
      <c r="AJ63" s="146"/>
      <c r="AK63" s="22" t="str">
        <f t="shared" si="20"/>
        <v>0</v>
      </c>
      <c r="AL63" s="23" t="s">
        <v>5</v>
      </c>
      <c r="AM63" s="24" t="str">
        <f t="shared" si="21"/>
        <v>0</v>
      </c>
      <c r="AN63" s="127"/>
      <c r="AP63">
        <f>A65</f>
        <v>0</v>
      </c>
      <c r="AQ63">
        <f>A63</f>
        <v>0</v>
      </c>
      <c r="AU63" s="253"/>
      <c r="AV63" s="108" t="str">
        <f t="shared" si="22"/>
        <v>0</v>
      </c>
      <c r="AW63" s="106" t="str">
        <f t="shared" si="23"/>
        <v>0</v>
      </c>
      <c r="AX63" s="129">
        <f t="shared" si="24"/>
        <v>0</v>
      </c>
      <c r="AY63" s="130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3" t="s">
        <v>486</v>
      </c>
    </row>
    <row r="64" spans="1:52" ht="13.5" thickBot="1" x14ac:dyDescent="0.25">
      <c r="A64" s="265"/>
      <c r="B64" s="205"/>
      <c r="C64" s="85" t="s">
        <v>486</v>
      </c>
      <c r="D64" s="207"/>
      <c r="E64" s="204"/>
      <c r="F64" s="205"/>
      <c r="G64" s="203"/>
      <c r="H64" s="204"/>
      <c r="I64" s="205"/>
      <c r="J64" s="203"/>
      <c r="K64" s="204"/>
      <c r="L64" s="205"/>
      <c r="M64" s="203"/>
      <c r="N64" s="204"/>
      <c r="O64" s="205"/>
      <c r="P64" s="262"/>
      <c r="Q64" s="263"/>
      <c r="R64" s="264"/>
      <c r="S64" s="203"/>
      <c r="T64" s="204"/>
      <c r="U64" s="205"/>
      <c r="V64" s="207"/>
      <c r="W64" s="204"/>
      <c r="X64" s="205"/>
      <c r="Y64" s="249"/>
      <c r="Z64" s="251"/>
      <c r="AB64" s="7">
        <v>11</v>
      </c>
      <c r="AC64" s="11" t="str">
        <f>C56</f>
        <v>------</v>
      </c>
      <c r="AD64" s="17" t="s">
        <v>8</v>
      </c>
      <c r="AE64" s="14" t="str">
        <f>C62</f>
        <v>------</v>
      </c>
      <c r="AF64" s="131"/>
      <c r="AG64" s="132"/>
      <c r="AH64" s="132"/>
      <c r="AI64" s="132"/>
      <c r="AJ64" s="133"/>
      <c r="AK64" s="147" t="str">
        <f t="shared" si="20"/>
        <v>0</v>
      </c>
      <c r="AL64" s="148" t="s">
        <v>5</v>
      </c>
      <c r="AM64" s="149" t="str">
        <f t="shared" si="21"/>
        <v>0</v>
      </c>
      <c r="AN64" s="127"/>
      <c r="AP64">
        <f>A55</f>
        <v>0</v>
      </c>
      <c r="AQ64">
        <f>A61</f>
        <v>0</v>
      </c>
      <c r="AU64" s="252"/>
      <c r="AV64" s="108" t="str">
        <f t="shared" si="22"/>
        <v>0</v>
      </c>
      <c r="AW64" s="106" t="str">
        <f t="shared" si="23"/>
        <v>0</v>
      </c>
      <c r="AX64" s="129">
        <f t="shared" si="24"/>
        <v>0</v>
      </c>
    </row>
    <row r="65" spans="1:52" ht="13.5" thickBot="1" x14ac:dyDescent="0.25">
      <c r="A65" s="258"/>
      <c r="B65" s="260">
        <v>6</v>
      </c>
      <c r="C65" s="37" t="s">
        <v>486</v>
      </c>
      <c r="D65" s="180" t="str">
        <f>U55</f>
        <v>0</v>
      </c>
      <c r="E65" s="182" t="s">
        <v>5</v>
      </c>
      <c r="F65" s="186" t="str">
        <f>S55</f>
        <v>0</v>
      </c>
      <c r="G65" s="192" t="str">
        <f>U57</f>
        <v>0</v>
      </c>
      <c r="H65" s="182" t="s">
        <v>5</v>
      </c>
      <c r="I65" s="186" t="str">
        <f>S57</f>
        <v>0</v>
      </c>
      <c r="J65" s="192" t="str">
        <f>U59</f>
        <v>0</v>
      </c>
      <c r="K65" s="182" t="s">
        <v>5</v>
      </c>
      <c r="L65" s="186" t="str">
        <f>S59</f>
        <v>0</v>
      </c>
      <c r="M65" s="192" t="str">
        <f>U61</f>
        <v>0</v>
      </c>
      <c r="N65" s="182" t="s">
        <v>5</v>
      </c>
      <c r="O65" s="186" t="str">
        <f>S61</f>
        <v>0</v>
      </c>
      <c r="P65" s="192" t="str">
        <f>U63</f>
        <v>0</v>
      </c>
      <c r="Q65" s="182" t="s">
        <v>5</v>
      </c>
      <c r="R65" s="186" t="str">
        <f>S63</f>
        <v>0</v>
      </c>
      <c r="S65" s="242"/>
      <c r="T65" s="243"/>
      <c r="U65" s="244"/>
      <c r="V65" s="248">
        <f>D65+G65+J65</f>
        <v>0</v>
      </c>
      <c r="W65" s="255" t="s">
        <v>5</v>
      </c>
      <c r="X65" s="256">
        <f>F65+I65+L65</f>
        <v>0</v>
      </c>
      <c r="Y65" s="188">
        <f>IF(D65&gt;F65,2,IF(AND(D65&lt;F65,E65=":"),1,0))+IF(G65&gt;I65,2,IF(AND(G65&lt;I65,H65=":"),1,0))+IF(J65&gt;L65,2,IF(AND(J65&lt;L65,K65=":"),1,0))+IF(M65&gt;O65,2,IF(AND(M65&lt;O65,N65=":"),1,0))+IF(P65&gt;R65,2,IF(AND(P65&lt;R65,Q65=":"),1,0))+IF(S65&gt;U65,2,IF(AND(S65&lt;U65,T65=":"),1,0))</f>
        <v>0</v>
      </c>
      <c r="Z65" s="240"/>
      <c r="AB65" s="8">
        <v>12</v>
      </c>
      <c r="AC65" s="12" t="str">
        <f>C58</f>
        <v>------</v>
      </c>
      <c r="AD65" s="19" t="s">
        <v>8</v>
      </c>
      <c r="AE65" s="15" t="str">
        <f>C60</f>
        <v>------</v>
      </c>
      <c r="AF65" s="134"/>
      <c r="AG65" s="135"/>
      <c r="AH65" s="135"/>
      <c r="AI65" s="135"/>
      <c r="AJ65" s="136"/>
      <c r="AK65" s="137" t="str">
        <f t="shared" si="20"/>
        <v>0</v>
      </c>
      <c r="AL65" s="138" t="s">
        <v>5</v>
      </c>
      <c r="AM65" s="139" t="str">
        <f t="shared" si="21"/>
        <v>0</v>
      </c>
      <c r="AN65" s="127"/>
      <c r="AP65" s="118">
        <f>A57</f>
        <v>0</v>
      </c>
      <c r="AQ65" s="118">
        <f>A59</f>
        <v>0</v>
      </c>
      <c r="AU65" s="253"/>
      <c r="AV65" s="108" t="str">
        <f t="shared" si="22"/>
        <v>0</v>
      </c>
      <c r="AW65" s="106" t="str">
        <f t="shared" si="23"/>
        <v>0</v>
      </c>
      <c r="AX65" s="129">
        <f t="shared" si="24"/>
        <v>0</v>
      </c>
      <c r="AY65" s="130">
        <f ca="1">IF($AP54=INDIRECT(ADDRESS(ROW(),1)),$AX54,0)+
IF($AP55=INDIRECT(ADDRESS(ROW(),1)),$AX55,0)+
IF($AP56=INDIRECT(ADDRESS(ROW(),1)),$AX56,0)+
IF($AP57=INDIRECT(ADDRESS(ROW(),1)),$AX57,0)+
IF($AP58=INDIRECT(ADDRESS(ROW(),1)),$AX58,0)+
IF($AP59=INDIRECT(ADDRESS(ROW(),1)),$AX59,0)+
IF($AP60=INDIRECT(ADDRESS(ROW(),1)),$AX60,0)+
IF($AP61=INDIRECT(ADDRESS(ROW(),1)),$AX61,0)+
IF($AP62=INDIRECT(ADDRESS(ROW(),1)),$AX62,0)+
IF($AP63=INDIRECT(ADDRESS(ROW(),1)),$AX63,0)+
IF($AP64=INDIRECT(ADDRESS(ROW(),1)),$AX64,0)+
IF($AP65=INDIRECT(ADDRESS(ROW(),1)),$AX65,0)+
IF($AP66=INDIRECT(ADDRESS(ROW(),1)),$AX66,0)+
IF($AP67=INDIRECT(ADDRESS(ROW(),1)),$AX67,0)+
IF($AP68=INDIRECT(ADDRESS(ROW(),1)),$AX68,0)+
IF($AQ54=INDIRECT(ADDRESS(ROW(),1)),-$AX54,0)+
IF($AQ55=INDIRECT(ADDRESS(ROW(),1)),-$AX55,0)+
IF($AQ56=INDIRECT(ADDRESS(ROW(),1)),-$AX56,0)+
IF($AQ57=INDIRECT(ADDRESS(ROW(),1)),-$AX57,0)+
IF($AQ58=INDIRECT(ADDRESS(ROW(),1)),-$AX58,0)+
IF($AQ59=INDIRECT(ADDRESS(ROW(),1)),-$AX59,0)+
IF($AQ60=INDIRECT(ADDRESS(ROW(),1)),-$AX60,0)+
IF($AQ61=INDIRECT(ADDRESS(ROW(),1)),-$AX61,0)+
IF($AQ62=INDIRECT(ADDRESS(ROW(),1)),-$AX62,0)+
IF($AQ63=INDIRECT(ADDRESS(ROW(),1)),-$AX63,0)+
IF($AQ64=INDIRECT(ADDRESS(ROW(),1)),-$AX64,0)+
IF($AQ65=INDIRECT(ADDRESS(ROW(),1)),-$AX65,0)+
IF($AQ66=INDIRECT(ADDRESS(ROW(),1)),-$AX66,0)+
IF($AQ67=INDIRECT(ADDRESS(ROW(),1)),-$AX67,0)+
IF($AQ68=INDIRECT(ADDRESS(ROW(),1)),-$AX68,0)</f>
        <v>0</v>
      </c>
      <c r="AZ65" t="s">
        <v>486</v>
      </c>
    </row>
    <row r="66" spans="1:52" ht="13.5" thickBot="1" x14ac:dyDescent="0.25">
      <c r="A66" s="259"/>
      <c r="B66" s="187"/>
      <c r="C66" s="36" t="s">
        <v>486</v>
      </c>
      <c r="D66" s="181"/>
      <c r="E66" s="183"/>
      <c r="F66" s="187"/>
      <c r="G66" s="193"/>
      <c r="H66" s="183"/>
      <c r="I66" s="187"/>
      <c r="J66" s="193"/>
      <c r="K66" s="183"/>
      <c r="L66" s="187"/>
      <c r="M66" s="193"/>
      <c r="N66" s="183"/>
      <c r="O66" s="187"/>
      <c r="P66" s="193"/>
      <c r="Q66" s="183"/>
      <c r="R66" s="187"/>
      <c r="S66" s="245"/>
      <c r="T66" s="246"/>
      <c r="U66" s="247"/>
      <c r="V66" s="181"/>
      <c r="W66" s="183"/>
      <c r="X66" s="187"/>
      <c r="Y66" s="239"/>
      <c r="Z66" s="241"/>
      <c r="AB66" s="140">
        <v>13</v>
      </c>
      <c r="AC66" s="141" t="str">
        <f>C60</f>
        <v>------</v>
      </c>
      <c r="AD66" s="142" t="s">
        <v>8</v>
      </c>
      <c r="AE66" s="143" t="str">
        <f>C66</f>
        <v>------</v>
      </c>
      <c r="AF66" s="144"/>
      <c r="AG66" s="145"/>
      <c r="AH66" s="145"/>
      <c r="AI66" s="145"/>
      <c r="AJ66" s="146"/>
      <c r="AK66" s="22" t="str">
        <f t="shared" si="20"/>
        <v>0</v>
      </c>
      <c r="AL66" s="23" t="s">
        <v>5</v>
      </c>
      <c r="AM66" s="24" t="str">
        <f t="shared" si="21"/>
        <v>0</v>
      </c>
      <c r="AN66" s="127"/>
      <c r="AP66">
        <f>A59</f>
        <v>0</v>
      </c>
      <c r="AQ66">
        <f>A65</f>
        <v>0</v>
      </c>
      <c r="AV66" s="108" t="str">
        <f t="shared" si="22"/>
        <v>0</v>
      </c>
      <c r="AW66" s="106" t="str">
        <f t="shared" si="23"/>
        <v>0</v>
      </c>
      <c r="AX66" s="129">
        <f t="shared" si="24"/>
        <v>0</v>
      </c>
    </row>
    <row r="67" spans="1:52" x14ac:dyDescent="0.2">
      <c r="B67"/>
      <c r="C67" s="150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 s="72"/>
      <c r="T67" s="72"/>
      <c r="U67" s="72"/>
      <c r="V67"/>
      <c r="W67"/>
      <c r="X67"/>
      <c r="Y67"/>
      <c r="Z67" s="151"/>
      <c r="AB67" s="7">
        <v>14</v>
      </c>
      <c r="AC67" s="11" t="str">
        <f>C62</f>
        <v>------</v>
      </c>
      <c r="AD67" s="17" t="s">
        <v>8</v>
      </c>
      <c r="AE67" s="14" t="str">
        <f>C58</f>
        <v>------</v>
      </c>
      <c r="AF67" s="131"/>
      <c r="AG67" s="132"/>
      <c r="AH67" s="132"/>
      <c r="AI67" s="132"/>
      <c r="AJ67" s="133"/>
      <c r="AK67" s="147" t="str">
        <f t="shared" si="20"/>
        <v>0</v>
      </c>
      <c r="AL67" s="148" t="s">
        <v>5</v>
      </c>
      <c r="AM67" s="149" t="str">
        <f t="shared" si="21"/>
        <v>0</v>
      </c>
      <c r="AN67" s="127"/>
      <c r="AP67">
        <f>A61</f>
        <v>0</v>
      </c>
      <c r="AQ67">
        <f>A57</f>
        <v>0</v>
      </c>
      <c r="AV67" s="108" t="str">
        <f t="shared" si="22"/>
        <v>0</v>
      </c>
      <c r="AW67" s="106" t="str">
        <f t="shared" si="23"/>
        <v>0</v>
      </c>
      <c r="AX67" s="129">
        <f t="shared" si="24"/>
        <v>0</v>
      </c>
    </row>
    <row r="68" spans="1:52" ht="13.5" thickBot="1" x14ac:dyDescent="0.25">
      <c r="C68" s="152"/>
      <c r="AB68" s="8">
        <v>15</v>
      </c>
      <c r="AC68" s="12" t="str">
        <f>C64</f>
        <v>------</v>
      </c>
      <c r="AD68" s="19" t="s">
        <v>8</v>
      </c>
      <c r="AE68" s="15" t="str">
        <f>C56</f>
        <v>------</v>
      </c>
      <c r="AF68" s="134"/>
      <c r="AG68" s="135"/>
      <c r="AH68" s="135"/>
      <c r="AI68" s="135"/>
      <c r="AJ68" s="136"/>
      <c r="AK68" s="137" t="str">
        <f t="shared" si="20"/>
        <v>0</v>
      </c>
      <c r="AL68" s="138" t="s">
        <v>5</v>
      </c>
      <c r="AM68" s="139" t="str">
        <f t="shared" si="21"/>
        <v>0</v>
      </c>
      <c r="AN68" s="127"/>
      <c r="AP68" s="118">
        <f>A63</f>
        <v>0</v>
      </c>
      <c r="AQ68" s="118">
        <f>A55</f>
        <v>0</v>
      </c>
      <c r="AV68" s="108" t="str">
        <f t="shared" si="22"/>
        <v>0</v>
      </c>
      <c r="AW68" s="106" t="str">
        <f t="shared" si="23"/>
        <v>0</v>
      </c>
      <c r="AX68" s="129">
        <f t="shared" si="24"/>
        <v>0</v>
      </c>
    </row>
    <row r="70" spans="1:52" ht="13.5" thickBot="1" x14ac:dyDescent="0.25">
      <c r="C70" s="152"/>
      <c r="AN70" s="127"/>
      <c r="AU70" s="72"/>
      <c r="AV70" s="107"/>
      <c r="AX70" s="129"/>
    </row>
    <row r="71" spans="1:52" ht="13.5" thickBot="1" x14ac:dyDescent="0.25">
      <c r="A71" s="86" t="s">
        <v>484</v>
      </c>
      <c r="B71" s="230" t="s">
        <v>29</v>
      </c>
      <c r="C71" s="231"/>
      <c r="D71" s="165">
        <v>1</v>
      </c>
      <c r="E71" s="166"/>
      <c r="F71" s="167"/>
      <c r="G71" s="168">
        <v>2</v>
      </c>
      <c r="H71" s="166"/>
      <c r="I71" s="167"/>
      <c r="J71" s="168">
        <v>3</v>
      </c>
      <c r="K71" s="166"/>
      <c r="L71" s="167"/>
      <c r="M71" s="168">
        <v>4</v>
      </c>
      <c r="N71" s="166"/>
      <c r="O71" s="167"/>
      <c r="P71" s="168">
        <v>5</v>
      </c>
      <c r="Q71" s="166"/>
      <c r="R71" s="167"/>
      <c r="S71" s="168">
        <v>6</v>
      </c>
      <c r="T71" s="166"/>
      <c r="U71" s="167"/>
      <c r="V71" s="165" t="s">
        <v>2</v>
      </c>
      <c r="W71" s="170"/>
      <c r="X71" s="171"/>
      <c r="Y71" s="5" t="s">
        <v>3</v>
      </c>
      <c r="Z71" s="4" t="s">
        <v>4</v>
      </c>
      <c r="AB71" s="6">
        <v>1</v>
      </c>
      <c r="AC71" s="10" t="str">
        <f>C73</f>
        <v>------</v>
      </c>
      <c r="AD71" s="16" t="s">
        <v>8</v>
      </c>
      <c r="AE71" s="13" t="str">
        <f>C83</f>
        <v>------</v>
      </c>
      <c r="AF71" s="124"/>
      <c r="AG71" s="125"/>
      <c r="AH71" s="125"/>
      <c r="AI71" s="125"/>
      <c r="AJ71" s="126"/>
      <c r="AK71" s="22" t="str">
        <f t="shared" ref="AK71:AK85" si="25">IF(OR(VALUE($AP71)=0,VALUE($AQ71)=0), "0",IF(AND(LEN(AF71)&gt;0,MID(AF71,1,1)&lt;&gt;"-"),"1","0")+IF(AND(LEN(AG71)&gt;0,MID(AG71,1,1)&lt;&gt;"-"),"1","0")+IF(AND(LEN(AH71)&gt;0,MID(AH71,1,1)&lt;&gt;"-"),"1","0")+IF(AND(LEN(AI71)&gt;0,MID(AI71,1,1)&lt;&gt;"-"),"1","0")+IF(AND(LEN(AJ71)&gt;0,MID(AJ71,1,1)&lt;&gt;"-"),"1","0"))</f>
        <v>0</v>
      </c>
      <c r="AL71" s="23" t="s">
        <v>5</v>
      </c>
      <c r="AM71" s="24" t="str">
        <f t="shared" ref="AM71:AM85" si="26">IF(OR(VALUE($AP71)=0,VALUE($AQ71)=0), "0",IF(AND(LEN(AF71)&gt;0,MID(AF71,1,1)="-"),"1","0")+IF(AND(LEN(AG71)&gt;0,MID(AG71,1,1)="-"),"1","0")+IF(AND(LEN(AH71)&gt;0,MID(AH71,1,1)="-"),"1","0")+IF(AND(LEN(AI71)&gt;0,MID(AI71,1,1)="-"),"1","0")+IF(AND(LEN(AJ71)&gt;0,MID(AJ71,1,1)="-"),"1","0"))</f>
        <v>0</v>
      </c>
      <c r="AN71" s="127"/>
      <c r="AP71">
        <f>A72</f>
        <v>0</v>
      </c>
      <c r="AQ71">
        <f>A82</f>
        <v>0</v>
      </c>
      <c r="AR71" s="128"/>
      <c r="AU71" s="252"/>
      <c r="AV71" s="108" t="str">
        <f t="shared" ref="AV71:AV85" si="27">IF(OR(VALUE($AP71)=0,VALUE($AQ71)=0), "0",IF(LEN(AF71)&gt;0,IF(MID(AF71,1,1)&lt;&gt;"-",IF(MOD(ABS(AF71),100)&gt;9,MOD(ABS(AF71),100)+2,11),MOD(ABS(AF71),100)),0)+IF(LEN(AG71)&gt;0,IF(MID(AG71,1,1)&lt;&gt;"-",IF(MOD(ABS(AG71),100)&gt;9,MOD(ABS(AG71),100)+2,11),MOD(ABS(AG71),100)),0)+IF(LEN(AH71)&gt;0,IF(MID(AH71,1,1)&lt;&gt;"-",IF(MOD(ABS(AH71),100)&gt;9,MOD(ABS(AH71),100)+2,11),MOD(ABS(AH71),100)),0)+IF(LEN(AI71)&gt;0,IF(MID(AI71,1,1)&lt;&gt;"-",IF(MOD(ABS(AI71),100)&gt;9,MOD(ABS(AI71),100)+2,11),MOD(ABS(AI71),100)),0)+IF(LEN(AJ71)&gt;0,IF(MID(AJ71,1,1)&lt;&gt;"-",IF(MOD(ABS(AJ71),100)&gt;9,MOD(ABS(AJ71),100)+2,11),MOD(ABS(AJ71),100)),0))</f>
        <v>0</v>
      </c>
      <c r="AW71" s="106" t="str">
        <f t="shared" ref="AW71:AW85" si="28">IF(OR(VALUE($AP71)=0,VALUE($AQ71)=0), "0",IF(LEN(AF71)&gt;0,IF(MID(AF71,1,1)&lt;&gt;"-",MOD(AF71,100),IF(MOD(ABS(AF71),100)&gt;9,MOD(ABS(AF71),100)+2,11)),0)+IF(LEN(AG71)&gt;0,IF(MID(AG71,1,1)&lt;&gt;"-",MOD(AG71,100),IF(MOD(ABS(AG71),100)&gt;9,MOD(ABS(AG71),100)+2,11)),0)+IF(LEN(AH71)&gt;0,IF(MID(AH71,1,1)&lt;&gt;"-",MOD(AH71,100),IF(MOD(ABS(AH71),100)&gt;9,MOD(ABS(AH71),100)+2,11)),0)+IF(LEN(AI71)&gt;0,IF(MID(AI71,1,1)&lt;&gt;"-",MOD(AI71,100),IF(MOD(ABS(AI71),100)&gt;9,MOD(ABS(AI71),100)+2,11)),0)+IF(LEN(AJ71)&gt;0,IF(MID(AJ71,1,1)&lt;&gt;"-",MOD(AJ71,100),IF(MOD(ABS(AJ71),100)&gt;9,MOD(ABS(AJ71),100)+2,11)),0))</f>
        <v>0</v>
      </c>
      <c r="AX71" s="129">
        <f t="shared" ref="AX71:AX85" si="29">AV71-AW71</f>
        <v>0</v>
      </c>
    </row>
    <row r="72" spans="1:52" x14ac:dyDescent="0.2">
      <c r="A72" s="269"/>
      <c r="B72" s="232">
        <v>1</v>
      </c>
      <c r="C72" s="37" t="s">
        <v>486</v>
      </c>
      <c r="D72" s="233"/>
      <c r="E72" s="227"/>
      <c r="F72" s="228"/>
      <c r="G72" s="221" t="str">
        <f>AK76</f>
        <v>0</v>
      </c>
      <c r="H72" s="222" t="s">
        <v>5</v>
      </c>
      <c r="I72" s="223" t="str">
        <f>AM76</f>
        <v>0</v>
      </c>
      <c r="J72" s="221" t="str">
        <f>AM78</f>
        <v>0</v>
      </c>
      <c r="K72" s="222" t="s">
        <v>5</v>
      </c>
      <c r="L72" s="223" t="str">
        <f>AK78</f>
        <v>0</v>
      </c>
      <c r="M72" s="221" t="str">
        <f>AK81</f>
        <v>0</v>
      </c>
      <c r="N72" s="222" t="s">
        <v>5</v>
      </c>
      <c r="O72" s="223" t="str">
        <f>AM81</f>
        <v>0</v>
      </c>
      <c r="P72" s="221" t="str">
        <f>AM85</f>
        <v>0</v>
      </c>
      <c r="Q72" s="222" t="s">
        <v>5</v>
      </c>
      <c r="R72" s="223" t="str">
        <f>AK85</f>
        <v>0</v>
      </c>
      <c r="S72" s="221" t="str">
        <f>AK71</f>
        <v>0</v>
      </c>
      <c r="T72" s="222" t="s">
        <v>5</v>
      </c>
      <c r="U72" s="209" t="str">
        <f>AM71</f>
        <v>0</v>
      </c>
      <c r="V72" s="206">
        <f>G72+J72+M72</f>
        <v>0</v>
      </c>
      <c r="W72" s="222" t="s">
        <v>5</v>
      </c>
      <c r="X72" s="223">
        <f>I72+L72+O72</f>
        <v>0</v>
      </c>
      <c r="Y72" s="208">
        <f>IF(D72&gt;F72,2,IF(AND(D72&lt;F72,E72=":"),1,0))+IF(G72&gt;I72,2,IF(AND(G72&lt;I72,H72=":"),1,0))+IF(J72&gt;L72,2,IF(AND(J72&lt;L72,K72=":"),1,0))+IF(M72&gt;O72,2,IF(AND(M72&lt;O72,N72=":"),1,0))+IF(P72&gt;R72,2,IF(AND(P72&lt;R72,Q72=":"),1,0))+IF(S72&gt;U72,2,IF(AND(S72&lt;U72,T72=":"),1,0))</f>
        <v>0</v>
      </c>
      <c r="Z72" s="270"/>
      <c r="AA72" s="266"/>
      <c r="AB72" s="7">
        <v>2</v>
      </c>
      <c r="AC72" s="11" t="str">
        <f>C75</f>
        <v>------</v>
      </c>
      <c r="AD72" s="17" t="s">
        <v>8</v>
      </c>
      <c r="AE72" s="14" t="str">
        <f>C81</f>
        <v>------</v>
      </c>
      <c r="AF72" s="131"/>
      <c r="AG72" s="132"/>
      <c r="AH72" s="132"/>
      <c r="AI72" s="132"/>
      <c r="AJ72" s="133"/>
      <c r="AK72" s="22" t="str">
        <f t="shared" si="25"/>
        <v>0</v>
      </c>
      <c r="AL72" s="26" t="s">
        <v>5</v>
      </c>
      <c r="AM72" s="24" t="str">
        <f t="shared" si="26"/>
        <v>0</v>
      </c>
      <c r="AN72" s="127"/>
      <c r="AP72">
        <f>A74</f>
        <v>0</v>
      </c>
      <c r="AQ72">
        <f>A80</f>
        <v>0</v>
      </c>
      <c r="AU72" s="253"/>
      <c r="AV72" s="108" t="str">
        <f t="shared" si="27"/>
        <v>0</v>
      </c>
      <c r="AW72" s="106" t="str">
        <f t="shared" si="28"/>
        <v>0</v>
      </c>
      <c r="AX72" s="129">
        <f t="shared" si="29"/>
        <v>0</v>
      </c>
      <c r="AY72" s="130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2" t="s">
        <v>486</v>
      </c>
    </row>
    <row r="73" spans="1:52" ht="13.5" thickBot="1" x14ac:dyDescent="0.25">
      <c r="A73" s="265"/>
      <c r="B73" s="205"/>
      <c r="C73" s="85" t="s">
        <v>486</v>
      </c>
      <c r="D73" s="234"/>
      <c r="E73" s="201"/>
      <c r="F73" s="202"/>
      <c r="G73" s="203"/>
      <c r="H73" s="204"/>
      <c r="I73" s="205"/>
      <c r="J73" s="203"/>
      <c r="K73" s="204"/>
      <c r="L73" s="205"/>
      <c r="M73" s="203"/>
      <c r="N73" s="204"/>
      <c r="O73" s="205"/>
      <c r="P73" s="203"/>
      <c r="Q73" s="204"/>
      <c r="R73" s="205"/>
      <c r="S73" s="267"/>
      <c r="T73" s="204"/>
      <c r="U73" s="271"/>
      <c r="V73" s="207"/>
      <c r="W73" s="204"/>
      <c r="X73" s="205"/>
      <c r="Y73" s="249"/>
      <c r="Z73" s="268"/>
      <c r="AA73" s="266"/>
      <c r="AB73" s="8">
        <v>3</v>
      </c>
      <c r="AC73" s="12" t="str">
        <f>C77</f>
        <v>------</v>
      </c>
      <c r="AD73" s="19" t="s">
        <v>8</v>
      </c>
      <c r="AE73" s="15" t="str">
        <f>C79</f>
        <v>------</v>
      </c>
      <c r="AF73" s="134"/>
      <c r="AG73" s="135"/>
      <c r="AH73" s="135"/>
      <c r="AI73" s="135"/>
      <c r="AJ73" s="136"/>
      <c r="AK73" s="137" t="str">
        <f t="shared" si="25"/>
        <v>0</v>
      </c>
      <c r="AL73" s="138" t="s">
        <v>5</v>
      </c>
      <c r="AM73" s="139" t="str">
        <f t="shared" si="26"/>
        <v>0</v>
      </c>
      <c r="AN73" s="127"/>
      <c r="AP73" s="118">
        <f>A76</f>
        <v>0</v>
      </c>
      <c r="AQ73" s="118">
        <f>A78</f>
        <v>0</v>
      </c>
      <c r="AU73" s="252"/>
      <c r="AV73" s="108" t="str">
        <f t="shared" si="27"/>
        <v>0</v>
      </c>
      <c r="AW73" s="106" t="str">
        <f t="shared" si="28"/>
        <v>0</v>
      </c>
      <c r="AX73" s="129">
        <f t="shared" si="29"/>
        <v>0</v>
      </c>
    </row>
    <row r="74" spans="1:52" x14ac:dyDescent="0.2">
      <c r="A74" s="265"/>
      <c r="B74" s="229">
        <v>2</v>
      </c>
      <c r="C74" s="37" t="s">
        <v>486</v>
      </c>
      <c r="D74" s="180" t="str">
        <f>I72</f>
        <v>0</v>
      </c>
      <c r="E74" s="182" t="s">
        <v>5</v>
      </c>
      <c r="F74" s="186" t="str">
        <f>G72</f>
        <v>0</v>
      </c>
      <c r="G74" s="174"/>
      <c r="H74" s="175"/>
      <c r="I74" s="199"/>
      <c r="J74" s="192" t="str">
        <f>AK82</f>
        <v>0</v>
      </c>
      <c r="K74" s="182" t="s">
        <v>5</v>
      </c>
      <c r="L74" s="186" t="str">
        <f>AM82</f>
        <v>0</v>
      </c>
      <c r="M74" s="192" t="str">
        <f>AM84</f>
        <v>0</v>
      </c>
      <c r="N74" s="182" t="s">
        <v>5</v>
      </c>
      <c r="O74" s="186" t="str">
        <f>AK84</f>
        <v>0</v>
      </c>
      <c r="P74" s="192" t="str">
        <f>AK72</f>
        <v>0</v>
      </c>
      <c r="Q74" s="182" t="s">
        <v>5</v>
      </c>
      <c r="R74" s="186" t="str">
        <f>AM72</f>
        <v>0</v>
      </c>
      <c r="S74" s="192" t="str">
        <f>AK77</f>
        <v>0</v>
      </c>
      <c r="T74" s="182" t="s">
        <v>5</v>
      </c>
      <c r="U74" s="256" t="str">
        <f>AM77</f>
        <v>0</v>
      </c>
      <c r="V74" s="180">
        <f>D74+J74+M74</f>
        <v>0</v>
      </c>
      <c r="W74" s="182" t="s">
        <v>5</v>
      </c>
      <c r="X74" s="186">
        <f>F74+L74+O74</f>
        <v>0</v>
      </c>
      <c r="Y74" s="188">
        <f>IF(D74&gt;F74,2,IF(AND(D74&lt;F74,E74=":"),1,0))+IF(G74&gt;I74,2,IF(AND(G74&lt;I74,H74=":"),1,0))+IF(J74&gt;L74,2,IF(AND(J74&lt;L74,K74=":"),1,0))+IF(M74&gt;O74,2,IF(AND(M74&lt;O74,N74=":"),1,0))+IF(P74&gt;R74,2,IF(AND(P74&lt;R74,Q74=":"),1,0))+IF(S74&gt;U74,2,IF(AND(S74&lt;U74,T74=":"),1,0))</f>
        <v>0</v>
      </c>
      <c r="Z74" s="240"/>
      <c r="AA74" s="266"/>
      <c r="AB74" s="140">
        <v>4</v>
      </c>
      <c r="AC74" s="141" t="str">
        <f>C83</f>
        <v>------</v>
      </c>
      <c r="AD74" s="142" t="s">
        <v>8</v>
      </c>
      <c r="AE74" s="143" t="str">
        <f>C79</f>
        <v>------</v>
      </c>
      <c r="AF74" s="144"/>
      <c r="AG74" s="145"/>
      <c r="AH74" s="145"/>
      <c r="AI74" s="145"/>
      <c r="AJ74" s="146"/>
      <c r="AK74" s="22" t="str">
        <f t="shared" si="25"/>
        <v>0</v>
      </c>
      <c r="AL74" s="23" t="s">
        <v>5</v>
      </c>
      <c r="AM74" s="24" t="str">
        <f t="shared" si="26"/>
        <v>0</v>
      </c>
      <c r="AN74" s="127"/>
      <c r="AP74">
        <f>A82</f>
        <v>0</v>
      </c>
      <c r="AQ74">
        <f>A78</f>
        <v>0</v>
      </c>
      <c r="AU74" s="253"/>
      <c r="AV74" s="108" t="str">
        <f t="shared" si="27"/>
        <v>0</v>
      </c>
      <c r="AW74" s="106" t="str">
        <f t="shared" si="28"/>
        <v>0</v>
      </c>
      <c r="AX74" s="129">
        <f t="shared" si="29"/>
        <v>0</v>
      </c>
      <c r="AY74" s="130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4" t="s">
        <v>486</v>
      </c>
    </row>
    <row r="75" spans="1:52" ht="13.5" thickBot="1" x14ac:dyDescent="0.25">
      <c r="A75" s="265"/>
      <c r="B75" s="205"/>
      <c r="C75" s="85" t="s">
        <v>486</v>
      </c>
      <c r="D75" s="207"/>
      <c r="E75" s="204"/>
      <c r="F75" s="205"/>
      <c r="G75" s="200"/>
      <c r="H75" s="201"/>
      <c r="I75" s="202"/>
      <c r="J75" s="203"/>
      <c r="K75" s="204"/>
      <c r="L75" s="205"/>
      <c r="M75" s="203"/>
      <c r="N75" s="204"/>
      <c r="O75" s="205"/>
      <c r="P75" s="203"/>
      <c r="Q75" s="204"/>
      <c r="R75" s="205"/>
      <c r="S75" s="203"/>
      <c r="T75" s="204"/>
      <c r="U75" s="205"/>
      <c r="V75" s="194"/>
      <c r="W75" s="195"/>
      <c r="X75" s="196"/>
      <c r="Y75" s="249"/>
      <c r="Z75" s="268"/>
      <c r="AA75" s="266"/>
      <c r="AB75" s="7">
        <v>5</v>
      </c>
      <c r="AC75" s="11" t="str">
        <f>C81</f>
        <v>------</v>
      </c>
      <c r="AD75" s="17" t="s">
        <v>8</v>
      </c>
      <c r="AE75" s="14" t="str">
        <f>C77</f>
        <v>------</v>
      </c>
      <c r="AF75" s="131"/>
      <c r="AG75" s="132"/>
      <c r="AH75" s="132"/>
      <c r="AI75" s="132"/>
      <c r="AJ75" s="133"/>
      <c r="AK75" s="147" t="str">
        <f t="shared" si="25"/>
        <v>0</v>
      </c>
      <c r="AL75" s="148" t="s">
        <v>5</v>
      </c>
      <c r="AM75" s="149" t="str">
        <f t="shared" si="26"/>
        <v>0</v>
      </c>
      <c r="AN75" s="127"/>
      <c r="AP75">
        <f>A80</f>
        <v>0</v>
      </c>
      <c r="AQ75">
        <f>A76</f>
        <v>0</v>
      </c>
      <c r="AU75" s="252"/>
      <c r="AV75" s="108" t="str">
        <f t="shared" si="27"/>
        <v>0</v>
      </c>
      <c r="AW75" s="106" t="str">
        <f t="shared" si="28"/>
        <v>0</v>
      </c>
      <c r="AX75" s="129">
        <f t="shared" si="29"/>
        <v>0</v>
      </c>
    </row>
    <row r="76" spans="1:52" ht="13.5" thickBot="1" x14ac:dyDescent="0.25">
      <c r="A76" s="265"/>
      <c r="B76" s="229">
        <v>3</v>
      </c>
      <c r="C76" s="37" t="s">
        <v>486</v>
      </c>
      <c r="D76" s="180" t="str">
        <f>L72</f>
        <v>0</v>
      </c>
      <c r="E76" s="182" t="s">
        <v>5</v>
      </c>
      <c r="F76" s="186" t="str">
        <f>J72</f>
        <v>0</v>
      </c>
      <c r="G76" s="192" t="str">
        <f>L74</f>
        <v>0</v>
      </c>
      <c r="H76" s="182" t="s">
        <v>5</v>
      </c>
      <c r="I76" s="186" t="str">
        <f>J74</f>
        <v>0</v>
      </c>
      <c r="J76" s="174"/>
      <c r="K76" s="175"/>
      <c r="L76" s="199"/>
      <c r="M76" s="192" t="str">
        <f>AK73</f>
        <v>0</v>
      </c>
      <c r="N76" s="182" t="s">
        <v>5</v>
      </c>
      <c r="O76" s="186" t="str">
        <f>AM73</f>
        <v>0</v>
      </c>
      <c r="P76" s="192" t="str">
        <f>AM75</f>
        <v>0</v>
      </c>
      <c r="Q76" s="182" t="s">
        <v>5</v>
      </c>
      <c r="R76" s="186" t="str">
        <f>AK75</f>
        <v>0</v>
      </c>
      <c r="S76" s="192" t="str">
        <f>AK83</f>
        <v>0</v>
      </c>
      <c r="T76" s="182" t="s">
        <v>5</v>
      </c>
      <c r="U76" s="186" t="str">
        <f>AM83</f>
        <v>0</v>
      </c>
      <c r="V76" s="180">
        <f>D76+G76+M76</f>
        <v>0</v>
      </c>
      <c r="W76" s="182" t="s">
        <v>5</v>
      </c>
      <c r="X76" s="186">
        <f>F76+I76+O76</f>
        <v>0</v>
      </c>
      <c r="Y76" s="188">
        <f>IF(D76&gt;F76,2,IF(AND(D76&lt;F76,E76=":"),1,0))+IF(G76&gt;I76,2,IF(AND(G76&lt;I76,H76=":"),1,0))+IF(J76&gt;L76,2,IF(AND(J76&lt;L76,K76=":"),1,0))+IF(M76&gt;O76,2,IF(AND(M76&lt;O76,N76=":"),1,0))+IF(P76&gt;R76,2,IF(AND(P76&lt;R76,Q76=":"),1,0))+IF(S76&gt;U76,2,IF(AND(S76&lt;U76,T76=":"),1,0))</f>
        <v>0</v>
      </c>
      <c r="Z76" s="240"/>
      <c r="AA76" s="266"/>
      <c r="AB76" s="8">
        <v>6</v>
      </c>
      <c r="AC76" s="12" t="str">
        <f>C73</f>
        <v>------</v>
      </c>
      <c r="AD76" s="19" t="s">
        <v>8</v>
      </c>
      <c r="AE76" s="15" t="str">
        <f>C75</f>
        <v>------</v>
      </c>
      <c r="AF76" s="134"/>
      <c r="AG76" s="135"/>
      <c r="AH76" s="135"/>
      <c r="AI76" s="135"/>
      <c r="AJ76" s="136"/>
      <c r="AK76" s="137" t="str">
        <f t="shared" si="25"/>
        <v>0</v>
      </c>
      <c r="AL76" s="138" t="s">
        <v>5</v>
      </c>
      <c r="AM76" s="139" t="str">
        <f t="shared" si="26"/>
        <v>0</v>
      </c>
      <c r="AN76" s="127"/>
      <c r="AP76" s="118">
        <f>A72</f>
        <v>0</v>
      </c>
      <c r="AQ76" s="118">
        <f>A74</f>
        <v>0</v>
      </c>
      <c r="AU76" s="253"/>
      <c r="AV76" s="108" t="str">
        <f t="shared" si="27"/>
        <v>0</v>
      </c>
      <c r="AW76" s="106" t="str">
        <f t="shared" si="28"/>
        <v>0</v>
      </c>
      <c r="AX76" s="129">
        <f t="shared" si="29"/>
        <v>0</v>
      </c>
      <c r="AY76" s="130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6" t="s">
        <v>486</v>
      </c>
    </row>
    <row r="77" spans="1:52" ht="13.5" thickBot="1" x14ac:dyDescent="0.25">
      <c r="A77" s="265"/>
      <c r="B77" s="205"/>
      <c r="C77" s="85" t="s">
        <v>486</v>
      </c>
      <c r="D77" s="207"/>
      <c r="E77" s="204"/>
      <c r="F77" s="205"/>
      <c r="G77" s="203"/>
      <c r="H77" s="204"/>
      <c r="I77" s="205"/>
      <c r="J77" s="200"/>
      <c r="K77" s="201"/>
      <c r="L77" s="202"/>
      <c r="M77" s="267"/>
      <c r="N77" s="204"/>
      <c r="O77" s="196"/>
      <c r="P77" s="203"/>
      <c r="Q77" s="204"/>
      <c r="R77" s="205"/>
      <c r="S77" s="203"/>
      <c r="T77" s="204"/>
      <c r="U77" s="205"/>
      <c r="V77" s="207"/>
      <c r="W77" s="204"/>
      <c r="X77" s="205"/>
      <c r="Y77" s="249"/>
      <c r="Z77" s="268"/>
      <c r="AA77" s="266"/>
      <c r="AB77" s="140">
        <v>7</v>
      </c>
      <c r="AC77" s="141" t="str">
        <f>C75</f>
        <v>------</v>
      </c>
      <c r="AD77" s="142" t="s">
        <v>8</v>
      </c>
      <c r="AE77" s="143" t="str">
        <f>C83</f>
        <v>------</v>
      </c>
      <c r="AF77" s="144"/>
      <c r="AG77" s="145"/>
      <c r="AH77" s="145"/>
      <c r="AI77" s="145"/>
      <c r="AJ77" s="146"/>
      <c r="AK77" s="22" t="str">
        <f t="shared" si="25"/>
        <v>0</v>
      </c>
      <c r="AL77" s="23" t="s">
        <v>5</v>
      </c>
      <c r="AM77" s="24" t="str">
        <f t="shared" si="26"/>
        <v>0</v>
      </c>
      <c r="AN77" s="127"/>
      <c r="AP77">
        <f>A74</f>
        <v>0</v>
      </c>
      <c r="AQ77">
        <f>A82</f>
        <v>0</v>
      </c>
      <c r="AU77" s="252"/>
      <c r="AV77" s="108" t="str">
        <f t="shared" si="27"/>
        <v>0</v>
      </c>
      <c r="AW77" s="106" t="str">
        <f t="shared" si="28"/>
        <v>0</v>
      </c>
      <c r="AX77" s="129">
        <f t="shared" si="29"/>
        <v>0</v>
      </c>
    </row>
    <row r="78" spans="1:52" x14ac:dyDescent="0.2">
      <c r="A78" s="265"/>
      <c r="B78" s="229">
        <v>4</v>
      </c>
      <c r="C78" s="37" t="s">
        <v>486</v>
      </c>
      <c r="D78" s="248" t="str">
        <f>O72</f>
        <v>0</v>
      </c>
      <c r="E78" s="182" t="s">
        <v>5</v>
      </c>
      <c r="F78" s="186" t="str">
        <f>M72</f>
        <v>0</v>
      </c>
      <c r="G78" s="192" t="str">
        <f>O74</f>
        <v>0</v>
      </c>
      <c r="H78" s="182" t="s">
        <v>5</v>
      </c>
      <c r="I78" s="186" t="str">
        <f>M74</f>
        <v>0</v>
      </c>
      <c r="J78" s="192" t="str">
        <f>O76</f>
        <v>0</v>
      </c>
      <c r="K78" s="182" t="s">
        <v>5</v>
      </c>
      <c r="L78" s="186" t="str">
        <f>M76</f>
        <v>0</v>
      </c>
      <c r="M78" s="174"/>
      <c r="N78" s="175"/>
      <c r="O78" s="199"/>
      <c r="P78" s="192" t="str">
        <f>AK79</f>
        <v>0</v>
      </c>
      <c r="Q78" s="182" t="s">
        <v>5</v>
      </c>
      <c r="R78" s="186" t="str">
        <f>AM79</f>
        <v>0</v>
      </c>
      <c r="S78" s="192" t="str">
        <f>AM74</f>
        <v>0</v>
      </c>
      <c r="T78" s="182" t="s">
        <v>5</v>
      </c>
      <c r="U78" s="186" t="str">
        <f>AK74</f>
        <v>0</v>
      </c>
      <c r="V78" s="180">
        <f>D78+G78+J78</f>
        <v>0</v>
      </c>
      <c r="W78" s="182" t="s">
        <v>5</v>
      </c>
      <c r="X78" s="186">
        <f>F78+I78+L78</f>
        <v>0</v>
      </c>
      <c r="Y78" s="188">
        <f>IF(D78&gt;F78,2,IF(AND(D78&lt;F78,E78=":"),1,0))+IF(G78&gt;I78,2,IF(AND(G78&lt;I78,H78=":"),1,0))+IF(J78&gt;L78,2,IF(AND(J78&lt;L78,K78=":"),1,0))+IF(M78&gt;O78,2,IF(AND(M78&lt;O78,N78=":"),1,0))+IF(P78&gt;R78,2,IF(AND(P78&lt;R78,Q78=":"),1,0))+IF(S78&gt;U78,2,IF(AND(S78&lt;U78,T78=":"),1,0))</f>
        <v>0</v>
      </c>
      <c r="Z78" s="250"/>
      <c r="AA78" s="254"/>
      <c r="AB78" s="7">
        <v>8</v>
      </c>
      <c r="AC78" s="11" t="str">
        <f>C77</f>
        <v>------</v>
      </c>
      <c r="AD78" s="17" t="s">
        <v>8</v>
      </c>
      <c r="AE78" s="14" t="str">
        <f>C73</f>
        <v>------</v>
      </c>
      <c r="AF78" s="131"/>
      <c r="AG78" s="132"/>
      <c r="AH78" s="132"/>
      <c r="AI78" s="132"/>
      <c r="AJ78" s="133"/>
      <c r="AK78" s="147" t="str">
        <f t="shared" si="25"/>
        <v>0</v>
      </c>
      <c r="AL78" s="148" t="s">
        <v>5</v>
      </c>
      <c r="AM78" s="149" t="str">
        <f t="shared" si="26"/>
        <v>0</v>
      </c>
      <c r="AN78" s="127"/>
      <c r="AP78">
        <f>A76</f>
        <v>0</v>
      </c>
      <c r="AQ78">
        <f>A72</f>
        <v>0</v>
      </c>
      <c r="AU78" s="253"/>
      <c r="AV78" s="108" t="str">
        <f t="shared" si="27"/>
        <v>0</v>
      </c>
      <c r="AW78" s="106" t="str">
        <f t="shared" si="28"/>
        <v>0</v>
      </c>
      <c r="AX78" s="129">
        <f t="shared" si="29"/>
        <v>0</v>
      </c>
      <c r="AY78" s="130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78" t="s">
        <v>486</v>
      </c>
    </row>
    <row r="79" spans="1:52" ht="13.5" thickBot="1" x14ac:dyDescent="0.25">
      <c r="A79" s="265"/>
      <c r="B79" s="205"/>
      <c r="C79" s="35" t="s">
        <v>486</v>
      </c>
      <c r="D79" s="207"/>
      <c r="E79" s="204"/>
      <c r="F79" s="205"/>
      <c r="G79" s="203"/>
      <c r="H79" s="204"/>
      <c r="I79" s="205"/>
      <c r="J79" s="203"/>
      <c r="K79" s="204"/>
      <c r="L79" s="205"/>
      <c r="M79" s="200"/>
      <c r="N79" s="201"/>
      <c r="O79" s="202"/>
      <c r="P79" s="203"/>
      <c r="Q79" s="204"/>
      <c r="R79" s="205"/>
      <c r="S79" s="203"/>
      <c r="T79" s="204"/>
      <c r="U79" s="205"/>
      <c r="V79" s="207"/>
      <c r="W79" s="204"/>
      <c r="X79" s="205"/>
      <c r="Y79" s="249"/>
      <c r="Z79" s="251"/>
      <c r="AA79" s="254"/>
      <c r="AB79" s="8">
        <v>9</v>
      </c>
      <c r="AC79" s="12" t="str">
        <f>C79</f>
        <v>------</v>
      </c>
      <c r="AD79" s="19" t="s">
        <v>8</v>
      </c>
      <c r="AE79" s="15" t="str">
        <f>C81</f>
        <v>------</v>
      </c>
      <c r="AF79" s="134"/>
      <c r="AG79" s="135"/>
      <c r="AH79" s="135"/>
      <c r="AI79" s="135"/>
      <c r="AJ79" s="136"/>
      <c r="AK79" s="137" t="str">
        <f t="shared" si="25"/>
        <v>0</v>
      </c>
      <c r="AL79" s="138" t="s">
        <v>5</v>
      </c>
      <c r="AM79" s="139" t="str">
        <f t="shared" si="26"/>
        <v>0</v>
      </c>
      <c r="AN79" s="127"/>
      <c r="AP79" s="118">
        <f>A78</f>
        <v>0</v>
      </c>
      <c r="AQ79" s="118">
        <f>A80</f>
        <v>0</v>
      </c>
      <c r="AU79" s="252"/>
      <c r="AV79" s="108" t="str">
        <f t="shared" si="27"/>
        <v>0</v>
      </c>
      <c r="AW79" s="106" t="str">
        <f t="shared" si="28"/>
        <v>0</v>
      </c>
      <c r="AX79" s="129">
        <f t="shared" si="29"/>
        <v>0</v>
      </c>
    </row>
    <row r="80" spans="1:52" x14ac:dyDescent="0.2">
      <c r="A80" s="265"/>
      <c r="B80" s="229">
        <v>5</v>
      </c>
      <c r="C80" s="37" t="s">
        <v>486</v>
      </c>
      <c r="D80" s="180" t="str">
        <f>R72</f>
        <v>0</v>
      </c>
      <c r="E80" s="255" t="s">
        <v>5</v>
      </c>
      <c r="F80" s="256" t="str">
        <f>P72</f>
        <v>0</v>
      </c>
      <c r="G80" s="257" t="str">
        <f>R74</f>
        <v>0</v>
      </c>
      <c r="H80" s="255" t="s">
        <v>5</v>
      </c>
      <c r="I80" s="256" t="str">
        <f>P74</f>
        <v>0</v>
      </c>
      <c r="J80" s="257" t="str">
        <f>R76</f>
        <v>0</v>
      </c>
      <c r="K80" s="255" t="s">
        <v>5</v>
      </c>
      <c r="L80" s="256" t="str">
        <f>P76</f>
        <v>0</v>
      </c>
      <c r="M80" s="257" t="str">
        <f>R78</f>
        <v>0</v>
      </c>
      <c r="N80" s="255" t="s">
        <v>5</v>
      </c>
      <c r="O80" s="256" t="str">
        <f>P78</f>
        <v>0</v>
      </c>
      <c r="P80" s="242"/>
      <c r="Q80" s="243"/>
      <c r="R80" s="261"/>
      <c r="S80" s="257" t="str">
        <f>AM80</f>
        <v>0</v>
      </c>
      <c r="T80" s="255" t="s">
        <v>5</v>
      </c>
      <c r="U80" s="186" t="str">
        <f>AK80</f>
        <v>0</v>
      </c>
      <c r="V80" s="180">
        <f>D80+G80+J80</f>
        <v>0</v>
      </c>
      <c r="W80" s="182" t="s">
        <v>5</v>
      </c>
      <c r="X80" s="186">
        <f>F80+I80+L80</f>
        <v>0</v>
      </c>
      <c r="Y80" s="188">
        <f>IF(D80&gt;F80,2,IF(AND(D80&lt;F80,E80=":"),1,0))+IF(G80&gt;I80,2,IF(AND(G80&lt;I80,H80=":"),1,0))+IF(J80&gt;L80,2,IF(AND(J80&lt;L80,K80=":"),1,0))+IF(M80&gt;O80,2,IF(AND(M80&lt;O80,N80=":"),1,0))+IF(P80&gt;R80,2,IF(AND(P80&lt;R80,Q80=":"),1,0))+IF(S80&gt;U80,2,IF(AND(S80&lt;U80,T80=":"),1,0))</f>
        <v>0</v>
      </c>
      <c r="Z80" s="250"/>
      <c r="AA80" s="84"/>
      <c r="AB80" s="140">
        <v>10</v>
      </c>
      <c r="AC80" s="141" t="str">
        <f>C83</f>
        <v>------</v>
      </c>
      <c r="AD80" s="142" t="s">
        <v>8</v>
      </c>
      <c r="AE80" s="143" t="str">
        <f>C81</f>
        <v>------</v>
      </c>
      <c r="AF80" s="144"/>
      <c r="AG80" s="145"/>
      <c r="AH80" s="145"/>
      <c r="AI80" s="145"/>
      <c r="AJ80" s="146"/>
      <c r="AK80" s="22" t="str">
        <f t="shared" si="25"/>
        <v>0</v>
      </c>
      <c r="AL80" s="23" t="s">
        <v>5</v>
      </c>
      <c r="AM80" s="24" t="str">
        <f t="shared" si="26"/>
        <v>0</v>
      </c>
      <c r="AN80" s="127"/>
      <c r="AP80">
        <f>A82</f>
        <v>0</v>
      </c>
      <c r="AQ80">
        <f>A80</f>
        <v>0</v>
      </c>
      <c r="AU80" s="253"/>
      <c r="AV80" s="108" t="str">
        <f t="shared" si="27"/>
        <v>0</v>
      </c>
      <c r="AW80" s="106" t="str">
        <f t="shared" si="28"/>
        <v>0</v>
      </c>
      <c r="AX80" s="129">
        <f t="shared" si="29"/>
        <v>0</v>
      </c>
      <c r="AY80" s="130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0" t="s">
        <v>486</v>
      </c>
    </row>
    <row r="81" spans="1:52" ht="13.5" thickBot="1" x14ac:dyDescent="0.25">
      <c r="A81" s="265"/>
      <c r="B81" s="205"/>
      <c r="C81" s="85" t="s">
        <v>486</v>
      </c>
      <c r="D81" s="207"/>
      <c r="E81" s="204"/>
      <c r="F81" s="205"/>
      <c r="G81" s="203"/>
      <c r="H81" s="204"/>
      <c r="I81" s="205"/>
      <c r="J81" s="203"/>
      <c r="K81" s="204"/>
      <c r="L81" s="205"/>
      <c r="M81" s="203"/>
      <c r="N81" s="204"/>
      <c r="O81" s="205"/>
      <c r="P81" s="262"/>
      <c r="Q81" s="263"/>
      <c r="R81" s="264"/>
      <c r="S81" s="203"/>
      <c r="T81" s="204"/>
      <c r="U81" s="205"/>
      <c r="V81" s="207"/>
      <c r="W81" s="204"/>
      <c r="X81" s="205"/>
      <c r="Y81" s="249"/>
      <c r="Z81" s="251"/>
      <c r="AB81" s="7">
        <v>11</v>
      </c>
      <c r="AC81" s="11" t="str">
        <f>C73</f>
        <v>------</v>
      </c>
      <c r="AD81" s="17" t="s">
        <v>8</v>
      </c>
      <c r="AE81" s="14" t="str">
        <f>C79</f>
        <v>------</v>
      </c>
      <c r="AF81" s="131"/>
      <c r="AG81" s="132"/>
      <c r="AH81" s="132"/>
      <c r="AI81" s="132"/>
      <c r="AJ81" s="133"/>
      <c r="AK81" s="147" t="str">
        <f t="shared" si="25"/>
        <v>0</v>
      </c>
      <c r="AL81" s="148" t="s">
        <v>5</v>
      </c>
      <c r="AM81" s="149" t="str">
        <f t="shared" si="26"/>
        <v>0</v>
      </c>
      <c r="AN81" s="127"/>
      <c r="AP81">
        <f>A72</f>
        <v>0</v>
      </c>
      <c r="AQ81">
        <f>A78</f>
        <v>0</v>
      </c>
      <c r="AU81" s="252"/>
      <c r="AV81" s="108" t="str">
        <f t="shared" si="27"/>
        <v>0</v>
      </c>
      <c r="AW81" s="106" t="str">
        <f t="shared" si="28"/>
        <v>0</v>
      </c>
      <c r="AX81" s="129">
        <f t="shared" si="29"/>
        <v>0</v>
      </c>
    </row>
    <row r="82" spans="1:52" ht="13.5" thickBot="1" x14ac:dyDescent="0.25">
      <c r="A82" s="258"/>
      <c r="B82" s="260">
        <v>6</v>
      </c>
      <c r="C82" s="37" t="s">
        <v>486</v>
      </c>
      <c r="D82" s="180" t="str">
        <f>U72</f>
        <v>0</v>
      </c>
      <c r="E82" s="182" t="s">
        <v>5</v>
      </c>
      <c r="F82" s="186" t="str">
        <f>S72</f>
        <v>0</v>
      </c>
      <c r="G82" s="192" t="str">
        <f>U74</f>
        <v>0</v>
      </c>
      <c r="H82" s="182" t="s">
        <v>5</v>
      </c>
      <c r="I82" s="186" t="str">
        <f>S74</f>
        <v>0</v>
      </c>
      <c r="J82" s="192" t="str">
        <f>U76</f>
        <v>0</v>
      </c>
      <c r="K82" s="182" t="s">
        <v>5</v>
      </c>
      <c r="L82" s="186" t="str">
        <f>S76</f>
        <v>0</v>
      </c>
      <c r="M82" s="192" t="str">
        <f>U78</f>
        <v>0</v>
      </c>
      <c r="N82" s="182" t="s">
        <v>5</v>
      </c>
      <c r="O82" s="186" t="str">
        <f>S78</f>
        <v>0</v>
      </c>
      <c r="P82" s="192" t="str">
        <f>U80</f>
        <v>0</v>
      </c>
      <c r="Q82" s="182" t="s">
        <v>5</v>
      </c>
      <c r="R82" s="186" t="str">
        <f>S80</f>
        <v>0</v>
      </c>
      <c r="S82" s="242"/>
      <c r="T82" s="243"/>
      <c r="U82" s="244"/>
      <c r="V82" s="248">
        <f>D82+G82+J82</f>
        <v>0</v>
      </c>
      <c r="W82" s="255" t="s">
        <v>5</v>
      </c>
      <c r="X82" s="256">
        <f>F82+I82+L82</f>
        <v>0</v>
      </c>
      <c r="Y82" s="188">
        <f>IF(D82&gt;F82,2,IF(AND(D82&lt;F82,E82=":"),1,0))+IF(G82&gt;I82,2,IF(AND(G82&lt;I82,H82=":"),1,0))+IF(J82&gt;L82,2,IF(AND(J82&lt;L82,K82=":"),1,0))+IF(M82&gt;O82,2,IF(AND(M82&lt;O82,N82=":"),1,0))+IF(P82&gt;R82,2,IF(AND(P82&lt;R82,Q82=":"),1,0))+IF(S82&gt;U82,2,IF(AND(S82&lt;U82,T82=":"),1,0))</f>
        <v>0</v>
      </c>
      <c r="Z82" s="240"/>
      <c r="AB82" s="8">
        <v>12</v>
      </c>
      <c r="AC82" s="12" t="str">
        <f>C75</f>
        <v>------</v>
      </c>
      <c r="AD82" s="19" t="s">
        <v>8</v>
      </c>
      <c r="AE82" s="15" t="str">
        <f>C77</f>
        <v>------</v>
      </c>
      <c r="AF82" s="134"/>
      <c r="AG82" s="135"/>
      <c r="AH82" s="135"/>
      <c r="AI82" s="135"/>
      <c r="AJ82" s="136"/>
      <c r="AK82" s="137" t="str">
        <f t="shared" si="25"/>
        <v>0</v>
      </c>
      <c r="AL82" s="138" t="s">
        <v>5</v>
      </c>
      <c r="AM82" s="139" t="str">
        <f t="shared" si="26"/>
        <v>0</v>
      </c>
      <c r="AN82" s="127"/>
      <c r="AP82" s="118">
        <f>A74</f>
        <v>0</v>
      </c>
      <c r="AQ82" s="118">
        <f>A76</f>
        <v>0</v>
      </c>
      <c r="AU82" s="253"/>
      <c r="AV82" s="108" t="str">
        <f t="shared" si="27"/>
        <v>0</v>
      </c>
      <c r="AW82" s="106" t="str">
        <f t="shared" si="28"/>
        <v>0</v>
      </c>
      <c r="AX82" s="129">
        <f t="shared" si="29"/>
        <v>0</v>
      </c>
      <c r="AY82" s="130">
        <f ca="1">IF($AP71=INDIRECT(ADDRESS(ROW(),1)),$AX71,0)+
IF($AP72=INDIRECT(ADDRESS(ROW(),1)),$AX72,0)+
IF($AP73=INDIRECT(ADDRESS(ROW(),1)),$AX73,0)+
IF($AP74=INDIRECT(ADDRESS(ROW(),1)),$AX74,0)+
IF($AP75=INDIRECT(ADDRESS(ROW(),1)),$AX75,0)+
IF($AP76=INDIRECT(ADDRESS(ROW(),1)),$AX76,0)+
IF($AP77=INDIRECT(ADDRESS(ROW(),1)),$AX77,0)+
IF($AP78=INDIRECT(ADDRESS(ROW(),1)),$AX78,0)+
IF($AP79=INDIRECT(ADDRESS(ROW(),1)),$AX79,0)+
IF($AP80=INDIRECT(ADDRESS(ROW(),1)),$AX80,0)+
IF($AP81=INDIRECT(ADDRESS(ROW(),1)),$AX81,0)+
IF($AP82=INDIRECT(ADDRESS(ROW(),1)),$AX82,0)+
IF($AP83=INDIRECT(ADDRESS(ROW(),1)),$AX83,0)+
IF($AP84=INDIRECT(ADDRESS(ROW(),1)),$AX84,0)+
IF($AP85=INDIRECT(ADDRESS(ROW(),1)),$AX85,0)+
IF($AQ71=INDIRECT(ADDRESS(ROW(),1)),-$AX71,0)+
IF($AQ72=INDIRECT(ADDRESS(ROW(),1)),-$AX72,0)+
IF($AQ73=INDIRECT(ADDRESS(ROW(),1)),-$AX73,0)+
IF($AQ74=INDIRECT(ADDRESS(ROW(),1)),-$AX74,0)+
IF($AQ75=INDIRECT(ADDRESS(ROW(),1)),-$AX75,0)+
IF($AQ76=INDIRECT(ADDRESS(ROW(),1)),-$AX76,0)+
IF($AQ77=INDIRECT(ADDRESS(ROW(),1)),-$AX77,0)+
IF($AQ78=INDIRECT(ADDRESS(ROW(),1)),-$AX78,0)+
IF($AQ79=INDIRECT(ADDRESS(ROW(),1)),-$AX79,0)+
IF($AQ80=INDIRECT(ADDRESS(ROW(),1)),-$AX80,0)+
IF($AQ81=INDIRECT(ADDRESS(ROW(),1)),-$AX81,0)+
IF($AQ82=INDIRECT(ADDRESS(ROW(),1)),-$AX82,0)+
IF($AQ83=INDIRECT(ADDRESS(ROW(),1)),-$AX83,0)+
IF($AQ84=INDIRECT(ADDRESS(ROW(),1)),-$AX84,0)+
IF($AQ85=INDIRECT(ADDRESS(ROW(),1)),-$AX85,0)</f>
        <v>0</v>
      </c>
      <c r="AZ82" t="s">
        <v>486</v>
      </c>
    </row>
    <row r="83" spans="1:52" ht="13.5" thickBot="1" x14ac:dyDescent="0.25">
      <c r="A83" s="259"/>
      <c r="B83" s="187"/>
      <c r="C83" s="36" t="s">
        <v>486</v>
      </c>
      <c r="D83" s="181"/>
      <c r="E83" s="183"/>
      <c r="F83" s="187"/>
      <c r="G83" s="193"/>
      <c r="H83" s="183"/>
      <c r="I83" s="187"/>
      <c r="J83" s="193"/>
      <c r="K83" s="183"/>
      <c r="L83" s="187"/>
      <c r="M83" s="193"/>
      <c r="N83" s="183"/>
      <c r="O83" s="187"/>
      <c r="P83" s="193"/>
      <c r="Q83" s="183"/>
      <c r="R83" s="187"/>
      <c r="S83" s="245"/>
      <c r="T83" s="246"/>
      <c r="U83" s="247"/>
      <c r="V83" s="181"/>
      <c r="W83" s="183"/>
      <c r="X83" s="187"/>
      <c r="Y83" s="239"/>
      <c r="Z83" s="241"/>
      <c r="AB83" s="140">
        <v>13</v>
      </c>
      <c r="AC83" s="141" t="str">
        <f>C77</f>
        <v>------</v>
      </c>
      <c r="AD83" s="142" t="s">
        <v>8</v>
      </c>
      <c r="AE83" s="143" t="str">
        <f>C83</f>
        <v>------</v>
      </c>
      <c r="AF83" s="144"/>
      <c r="AG83" s="145"/>
      <c r="AH83" s="145"/>
      <c r="AI83" s="145"/>
      <c r="AJ83" s="146"/>
      <c r="AK83" s="22" t="str">
        <f t="shared" si="25"/>
        <v>0</v>
      </c>
      <c r="AL83" s="23" t="s">
        <v>5</v>
      </c>
      <c r="AM83" s="24" t="str">
        <f t="shared" si="26"/>
        <v>0</v>
      </c>
      <c r="AN83" s="127"/>
      <c r="AP83">
        <f>A76</f>
        <v>0</v>
      </c>
      <c r="AQ83">
        <f>A82</f>
        <v>0</v>
      </c>
      <c r="AV83" s="108" t="str">
        <f t="shared" si="27"/>
        <v>0</v>
      </c>
      <c r="AW83" s="106" t="str">
        <f t="shared" si="28"/>
        <v>0</v>
      </c>
      <c r="AX83" s="129">
        <f t="shared" si="29"/>
        <v>0</v>
      </c>
    </row>
    <row r="84" spans="1:52" x14ac:dyDescent="0.2">
      <c r="B84"/>
      <c r="C84" s="150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 s="72"/>
      <c r="T84" s="72"/>
      <c r="U84" s="72"/>
      <c r="V84"/>
      <c r="W84"/>
      <c r="X84"/>
      <c r="Y84"/>
      <c r="Z84" s="151"/>
      <c r="AB84" s="7">
        <v>14</v>
      </c>
      <c r="AC84" s="11" t="str">
        <f>C79</f>
        <v>------</v>
      </c>
      <c r="AD84" s="17" t="s">
        <v>8</v>
      </c>
      <c r="AE84" s="14" t="str">
        <f>C75</f>
        <v>------</v>
      </c>
      <c r="AF84" s="131"/>
      <c r="AG84" s="132"/>
      <c r="AH84" s="132"/>
      <c r="AI84" s="132"/>
      <c r="AJ84" s="133"/>
      <c r="AK84" s="147" t="str">
        <f t="shared" si="25"/>
        <v>0</v>
      </c>
      <c r="AL84" s="148" t="s">
        <v>5</v>
      </c>
      <c r="AM84" s="149" t="str">
        <f t="shared" si="26"/>
        <v>0</v>
      </c>
      <c r="AN84" s="127"/>
      <c r="AP84">
        <f>A78</f>
        <v>0</v>
      </c>
      <c r="AQ84">
        <f>A74</f>
        <v>0</v>
      </c>
      <c r="AV84" s="108" t="str">
        <f t="shared" si="27"/>
        <v>0</v>
      </c>
      <c r="AW84" s="106" t="str">
        <f t="shared" si="28"/>
        <v>0</v>
      </c>
      <c r="AX84" s="129">
        <f t="shared" si="29"/>
        <v>0</v>
      </c>
    </row>
    <row r="85" spans="1:52" ht="13.5" thickBot="1" x14ac:dyDescent="0.25">
      <c r="C85" s="152"/>
      <c r="AB85" s="8">
        <v>15</v>
      </c>
      <c r="AC85" s="12" t="str">
        <f>C81</f>
        <v>------</v>
      </c>
      <c r="AD85" s="19" t="s">
        <v>8</v>
      </c>
      <c r="AE85" s="15" t="str">
        <f>C73</f>
        <v>------</v>
      </c>
      <c r="AF85" s="134"/>
      <c r="AG85" s="135"/>
      <c r="AH85" s="135"/>
      <c r="AI85" s="135"/>
      <c r="AJ85" s="136"/>
      <c r="AK85" s="137" t="str">
        <f t="shared" si="25"/>
        <v>0</v>
      </c>
      <c r="AL85" s="138" t="s">
        <v>5</v>
      </c>
      <c r="AM85" s="139" t="str">
        <f t="shared" si="26"/>
        <v>0</v>
      </c>
      <c r="AN85" s="127"/>
      <c r="AP85" s="118">
        <f>A80</f>
        <v>0</v>
      </c>
      <c r="AQ85" s="118">
        <f>A72</f>
        <v>0</v>
      </c>
      <c r="AV85" s="108" t="str">
        <f t="shared" si="27"/>
        <v>0</v>
      </c>
      <c r="AW85" s="106" t="str">
        <f t="shared" si="28"/>
        <v>0</v>
      </c>
      <c r="AX85" s="129">
        <f t="shared" si="29"/>
        <v>0</v>
      </c>
    </row>
    <row r="86" spans="1:52" x14ac:dyDescent="0.2">
      <c r="C86" s="152"/>
      <c r="AN86" s="127"/>
      <c r="AV86" s="107"/>
      <c r="AX86" s="129"/>
    </row>
    <row r="87" spans="1:52" ht="13.5" thickBot="1" x14ac:dyDescent="0.25"/>
    <row r="88" spans="1:52" ht="13.5" thickBot="1" x14ac:dyDescent="0.25">
      <c r="A88" s="86" t="s">
        <v>484</v>
      </c>
      <c r="B88" s="230" t="s">
        <v>30</v>
      </c>
      <c r="C88" s="231"/>
      <c r="D88" s="165">
        <v>1</v>
      </c>
      <c r="E88" s="166"/>
      <c r="F88" s="167"/>
      <c r="G88" s="168">
        <v>2</v>
      </c>
      <c r="H88" s="166"/>
      <c r="I88" s="167"/>
      <c r="J88" s="168">
        <v>3</v>
      </c>
      <c r="K88" s="166"/>
      <c r="L88" s="167"/>
      <c r="M88" s="168">
        <v>4</v>
      </c>
      <c r="N88" s="166"/>
      <c r="O88" s="167"/>
      <c r="P88" s="168">
        <v>5</v>
      </c>
      <c r="Q88" s="166"/>
      <c r="R88" s="167"/>
      <c r="S88" s="168">
        <v>6</v>
      </c>
      <c r="T88" s="166"/>
      <c r="U88" s="167"/>
      <c r="V88" s="165" t="s">
        <v>2</v>
      </c>
      <c r="W88" s="170"/>
      <c r="X88" s="171"/>
      <c r="Y88" s="5" t="s">
        <v>3</v>
      </c>
      <c r="Z88" s="4" t="s">
        <v>4</v>
      </c>
      <c r="AB88" s="6">
        <v>1</v>
      </c>
      <c r="AC88" s="10" t="str">
        <f>C90</f>
        <v>------</v>
      </c>
      <c r="AD88" s="16" t="s">
        <v>8</v>
      </c>
      <c r="AE88" s="13" t="str">
        <f>C100</f>
        <v>------</v>
      </c>
      <c r="AF88" s="124"/>
      <c r="AG88" s="125"/>
      <c r="AH88" s="125"/>
      <c r="AI88" s="125"/>
      <c r="AJ88" s="126"/>
      <c r="AK88" s="22" t="str">
        <f t="shared" ref="AK88:AK102" si="30">IF(OR(VALUE($AP88)=0,VALUE($AQ88)=0), "0",IF(AND(LEN(AF88)&gt;0,MID(AF88,1,1)&lt;&gt;"-"),"1","0")+IF(AND(LEN(AG88)&gt;0,MID(AG88,1,1)&lt;&gt;"-"),"1","0")+IF(AND(LEN(AH88)&gt;0,MID(AH88,1,1)&lt;&gt;"-"),"1","0")+IF(AND(LEN(AI88)&gt;0,MID(AI88,1,1)&lt;&gt;"-"),"1","0")+IF(AND(LEN(AJ88)&gt;0,MID(AJ88,1,1)&lt;&gt;"-"),"1","0"))</f>
        <v>0</v>
      </c>
      <c r="AL88" s="23" t="s">
        <v>5</v>
      </c>
      <c r="AM88" s="24" t="str">
        <f t="shared" ref="AM88:AM102" si="31">IF(OR(VALUE($AP88)=0,VALUE($AQ88)=0), "0",IF(AND(LEN(AF88)&gt;0,MID(AF88,1,1)="-"),"1","0")+IF(AND(LEN(AG88)&gt;0,MID(AG88,1,1)="-"),"1","0")+IF(AND(LEN(AH88)&gt;0,MID(AH88,1,1)="-"),"1","0")+IF(AND(LEN(AI88)&gt;0,MID(AI88,1,1)="-"),"1","0")+IF(AND(LEN(AJ88)&gt;0,MID(AJ88,1,1)="-"),"1","0"))</f>
        <v>0</v>
      </c>
      <c r="AN88" s="127"/>
      <c r="AP88">
        <f>A89</f>
        <v>0</v>
      </c>
      <c r="AQ88">
        <f>A99</f>
        <v>0</v>
      </c>
      <c r="AR88" s="128"/>
      <c r="AU88" s="252"/>
      <c r="AV88" s="108" t="str">
        <f t="shared" ref="AV88:AV102" si="32">IF(OR(VALUE($AP88)=0,VALUE($AQ88)=0), "0",IF(LEN(AF88)&gt;0,IF(MID(AF88,1,1)&lt;&gt;"-",IF(MOD(ABS(AF88),100)&gt;9,MOD(ABS(AF88),100)+2,11),MOD(ABS(AF88),100)),0)+IF(LEN(AG88)&gt;0,IF(MID(AG88,1,1)&lt;&gt;"-",IF(MOD(ABS(AG88),100)&gt;9,MOD(ABS(AG88),100)+2,11),MOD(ABS(AG88),100)),0)+IF(LEN(AH88)&gt;0,IF(MID(AH88,1,1)&lt;&gt;"-",IF(MOD(ABS(AH88),100)&gt;9,MOD(ABS(AH88),100)+2,11),MOD(ABS(AH88),100)),0)+IF(LEN(AI88)&gt;0,IF(MID(AI88,1,1)&lt;&gt;"-",IF(MOD(ABS(AI88),100)&gt;9,MOD(ABS(AI88),100)+2,11),MOD(ABS(AI88),100)),0)+IF(LEN(AJ88)&gt;0,IF(MID(AJ88,1,1)&lt;&gt;"-",IF(MOD(ABS(AJ88),100)&gt;9,MOD(ABS(AJ88),100)+2,11),MOD(ABS(AJ88),100)),0))</f>
        <v>0</v>
      </c>
      <c r="AW88" s="106" t="str">
        <f t="shared" ref="AW88:AW102" si="33">IF(OR(VALUE($AP88)=0,VALUE($AQ88)=0), "0",IF(LEN(AF88)&gt;0,IF(MID(AF88,1,1)&lt;&gt;"-",MOD(AF88,100),IF(MOD(ABS(AF88),100)&gt;9,MOD(ABS(AF88),100)+2,11)),0)+IF(LEN(AG88)&gt;0,IF(MID(AG88,1,1)&lt;&gt;"-",MOD(AG88,100),IF(MOD(ABS(AG88),100)&gt;9,MOD(ABS(AG88),100)+2,11)),0)+IF(LEN(AH88)&gt;0,IF(MID(AH88,1,1)&lt;&gt;"-",MOD(AH88,100),IF(MOD(ABS(AH88),100)&gt;9,MOD(ABS(AH88),100)+2,11)),0)+IF(LEN(AI88)&gt;0,IF(MID(AI88,1,1)&lt;&gt;"-",MOD(AI88,100),IF(MOD(ABS(AI88),100)&gt;9,MOD(ABS(AI88),100)+2,11)),0)+IF(LEN(AJ88)&gt;0,IF(MID(AJ88,1,1)&lt;&gt;"-",MOD(AJ88,100),IF(MOD(ABS(AJ88),100)&gt;9,MOD(ABS(AJ88),100)+2,11)),0))</f>
        <v>0</v>
      </c>
      <c r="AX88" s="129">
        <f t="shared" ref="AX88:AX102" si="34">AV88-AW88</f>
        <v>0</v>
      </c>
    </row>
    <row r="89" spans="1:52" x14ac:dyDescent="0.2">
      <c r="A89" s="269"/>
      <c r="B89" s="232">
        <v>1</v>
      </c>
      <c r="C89" s="37" t="s">
        <v>486</v>
      </c>
      <c r="D89" s="233"/>
      <c r="E89" s="227"/>
      <c r="F89" s="228"/>
      <c r="G89" s="221" t="str">
        <f>AK93</f>
        <v>0</v>
      </c>
      <c r="H89" s="222" t="s">
        <v>5</v>
      </c>
      <c r="I89" s="223" t="str">
        <f>AM93</f>
        <v>0</v>
      </c>
      <c r="J89" s="221" t="str">
        <f>AM95</f>
        <v>0</v>
      </c>
      <c r="K89" s="222" t="s">
        <v>5</v>
      </c>
      <c r="L89" s="223" t="str">
        <f>AK95</f>
        <v>0</v>
      </c>
      <c r="M89" s="221" t="str">
        <f>AK98</f>
        <v>0</v>
      </c>
      <c r="N89" s="222" t="s">
        <v>5</v>
      </c>
      <c r="O89" s="223" t="str">
        <f>AM98</f>
        <v>0</v>
      </c>
      <c r="P89" s="221" t="str">
        <f>AM102</f>
        <v>0</v>
      </c>
      <c r="Q89" s="222" t="s">
        <v>5</v>
      </c>
      <c r="R89" s="223" t="str">
        <f>AK102</f>
        <v>0</v>
      </c>
      <c r="S89" s="221" t="str">
        <f>AK88</f>
        <v>0</v>
      </c>
      <c r="T89" s="222" t="s">
        <v>5</v>
      </c>
      <c r="U89" s="209" t="str">
        <f>AM88</f>
        <v>0</v>
      </c>
      <c r="V89" s="206">
        <f>G89+J89+M89</f>
        <v>0</v>
      </c>
      <c r="W89" s="222" t="s">
        <v>5</v>
      </c>
      <c r="X89" s="223">
        <f>I89+L89+O89</f>
        <v>0</v>
      </c>
      <c r="Y89" s="208">
        <f>IF(D89&gt;F89,2,IF(AND(D89&lt;F89,E89=":"),1,0))+IF(G89&gt;I89,2,IF(AND(G89&lt;I89,H89=":"),1,0))+IF(J89&gt;L89,2,IF(AND(J89&lt;L89,K89=":"),1,0))+IF(M89&gt;O89,2,IF(AND(M89&lt;O89,N89=":"),1,0))+IF(P89&gt;R89,2,IF(AND(P89&lt;R89,Q89=":"),1,0))+IF(S89&gt;U89,2,IF(AND(S89&lt;U89,T89=":"),1,0))</f>
        <v>0</v>
      </c>
      <c r="Z89" s="270"/>
      <c r="AA89" s="266"/>
      <c r="AB89" s="7">
        <v>2</v>
      </c>
      <c r="AC89" s="11" t="str">
        <f>C92</f>
        <v>------</v>
      </c>
      <c r="AD89" s="17" t="s">
        <v>8</v>
      </c>
      <c r="AE89" s="14" t="str">
        <f>C98</f>
        <v>------</v>
      </c>
      <c r="AF89" s="131"/>
      <c r="AG89" s="132"/>
      <c r="AH89" s="132"/>
      <c r="AI89" s="132"/>
      <c r="AJ89" s="133"/>
      <c r="AK89" s="22" t="str">
        <f t="shared" si="30"/>
        <v>0</v>
      </c>
      <c r="AL89" s="26" t="s">
        <v>5</v>
      </c>
      <c r="AM89" s="24" t="str">
        <f t="shared" si="31"/>
        <v>0</v>
      </c>
      <c r="AN89" s="127"/>
      <c r="AP89">
        <f>A91</f>
        <v>0</v>
      </c>
      <c r="AQ89">
        <f>A97</f>
        <v>0</v>
      </c>
      <c r="AU89" s="253"/>
      <c r="AV89" s="108" t="str">
        <f t="shared" si="32"/>
        <v>0</v>
      </c>
      <c r="AW89" s="106" t="str">
        <f t="shared" si="33"/>
        <v>0</v>
      </c>
      <c r="AX89" s="129">
        <f t="shared" si="34"/>
        <v>0</v>
      </c>
      <c r="AY89" s="130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89" t="s">
        <v>486</v>
      </c>
    </row>
    <row r="90" spans="1:52" ht="13.5" thickBot="1" x14ac:dyDescent="0.25">
      <c r="A90" s="265"/>
      <c r="B90" s="205"/>
      <c r="C90" s="85" t="s">
        <v>486</v>
      </c>
      <c r="D90" s="234"/>
      <c r="E90" s="201"/>
      <c r="F90" s="202"/>
      <c r="G90" s="203"/>
      <c r="H90" s="204"/>
      <c r="I90" s="205"/>
      <c r="J90" s="203"/>
      <c r="K90" s="204"/>
      <c r="L90" s="205"/>
      <c r="M90" s="203"/>
      <c r="N90" s="204"/>
      <c r="O90" s="205"/>
      <c r="P90" s="203"/>
      <c r="Q90" s="204"/>
      <c r="R90" s="205"/>
      <c r="S90" s="267"/>
      <c r="T90" s="204"/>
      <c r="U90" s="271"/>
      <c r="V90" s="207"/>
      <c r="W90" s="204"/>
      <c r="X90" s="205"/>
      <c r="Y90" s="249"/>
      <c r="Z90" s="268"/>
      <c r="AA90" s="266"/>
      <c r="AB90" s="8">
        <v>3</v>
      </c>
      <c r="AC90" s="12" t="str">
        <f>C94</f>
        <v>------</v>
      </c>
      <c r="AD90" s="19" t="s">
        <v>8</v>
      </c>
      <c r="AE90" s="15" t="str">
        <f>C96</f>
        <v>------</v>
      </c>
      <c r="AF90" s="134"/>
      <c r="AG90" s="135"/>
      <c r="AH90" s="135"/>
      <c r="AI90" s="135"/>
      <c r="AJ90" s="136"/>
      <c r="AK90" s="137" t="str">
        <f t="shared" si="30"/>
        <v>0</v>
      </c>
      <c r="AL90" s="138" t="s">
        <v>5</v>
      </c>
      <c r="AM90" s="139" t="str">
        <f t="shared" si="31"/>
        <v>0</v>
      </c>
      <c r="AN90" s="127"/>
      <c r="AP90" s="118">
        <f>A93</f>
        <v>0</v>
      </c>
      <c r="AQ90" s="118">
        <f>A95</f>
        <v>0</v>
      </c>
      <c r="AU90" s="252"/>
      <c r="AV90" s="108" t="str">
        <f t="shared" si="32"/>
        <v>0</v>
      </c>
      <c r="AW90" s="106" t="str">
        <f t="shared" si="33"/>
        <v>0</v>
      </c>
      <c r="AX90" s="129">
        <f t="shared" si="34"/>
        <v>0</v>
      </c>
    </row>
    <row r="91" spans="1:52" x14ac:dyDescent="0.2">
      <c r="A91" s="265"/>
      <c r="B91" s="229">
        <v>2</v>
      </c>
      <c r="C91" s="37" t="s">
        <v>486</v>
      </c>
      <c r="D91" s="180" t="str">
        <f>I89</f>
        <v>0</v>
      </c>
      <c r="E91" s="182" t="s">
        <v>5</v>
      </c>
      <c r="F91" s="186" t="str">
        <f>G89</f>
        <v>0</v>
      </c>
      <c r="G91" s="174"/>
      <c r="H91" s="175"/>
      <c r="I91" s="199"/>
      <c r="J91" s="192" t="str">
        <f>AK99</f>
        <v>0</v>
      </c>
      <c r="K91" s="182" t="s">
        <v>5</v>
      </c>
      <c r="L91" s="186" t="str">
        <f>AM99</f>
        <v>0</v>
      </c>
      <c r="M91" s="192" t="str">
        <f>AM101</f>
        <v>0</v>
      </c>
      <c r="N91" s="182" t="s">
        <v>5</v>
      </c>
      <c r="O91" s="186" t="str">
        <f>AK101</f>
        <v>0</v>
      </c>
      <c r="P91" s="192" t="str">
        <f>AK89</f>
        <v>0</v>
      </c>
      <c r="Q91" s="182" t="s">
        <v>5</v>
      </c>
      <c r="R91" s="186" t="str">
        <f>AM89</f>
        <v>0</v>
      </c>
      <c r="S91" s="192" t="str">
        <f>AK94</f>
        <v>0</v>
      </c>
      <c r="T91" s="182" t="s">
        <v>5</v>
      </c>
      <c r="U91" s="256" t="str">
        <f>AM94</f>
        <v>0</v>
      </c>
      <c r="V91" s="180">
        <f>D91+J91+M91</f>
        <v>0</v>
      </c>
      <c r="W91" s="182" t="s">
        <v>5</v>
      </c>
      <c r="X91" s="186">
        <f>F91+L91+O91</f>
        <v>0</v>
      </c>
      <c r="Y91" s="188">
        <f>IF(D91&gt;F91,2,IF(AND(D91&lt;F91,E91=":"),1,0))+IF(G91&gt;I91,2,IF(AND(G91&lt;I91,H91=":"),1,0))+IF(J91&gt;L91,2,IF(AND(J91&lt;L91,K91=":"),1,0))+IF(M91&gt;O91,2,IF(AND(M91&lt;O91,N91=":"),1,0))+IF(P91&gt;R91,2,IF(AND(P91&lt;R91,Q91=":"),1,0))+IF(S91&gt;U91,2,IF(AND(S91&lt;U91,T91=":"),1,0))</f>
        <v>0</v>
      </c>
      <c r="Z91" s="240"/>
      <c r="AA91" s="266"/>
      <c r="AB91" s="140">
        <v>4</v>
      </c>
      <c r="AC91" s="141" t="str">
        <f>C100</f>
        <v>------</v>
      </c>
      <c r="AD91" s="142" t="s">
        <v>8</v>
      </c>
      <c r="AE91" s="143" t="str">
        <f>C96</f>
        <v>------</v>
      </c>
      <c r="AF91" s="144"/>
      <c r="AG91" s="145"/>
      <c r="AH91" s="145"/>
      <c r="AI91" s="145"/>
      <c r="AJ91" s="146"/>
      <c r="AK91" s="22" t="str">
        <f t="shared" si="30"/>
        <v>0</v>
      </c>
      <c r="AL91" s="23" t="s">
        <v>5</v>
      </c>
      <c r="AM91" s="24" t="str">
        <f t="shared" si="31"/>
        <v>0</v>
      </c>
      <c r="AN91" s="127"/>
      <c r="AP91">
        <f>A99</f>
        <v>0</v>
      </c>
      <c r="AQ91">
        <f>A95</f>
        <v>0</v>
      </c>
      <c r="AU91" s="253"/>
      <c r="AV91" s="108" t="str">
        <f t="shared" si="32"/>
        <v>0</v>
      </c>
      <c r="AW91" s="106" t="str">
        <f t="shared" si="33"/>
        <v>0</v>
      </c>
      <c r="AX91" s="129">
        <f t="shared" si="34"/>
        <v>0</v>
      </c>
      <c r="AY91" s="130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1" t="s">
        <v>486</v>
      </c>
    </row>
    <row r="92" spans="1:52" ht="13.5" thickBot="1" x14ac:dyDescent="0.25">
      <c r="A92" s="265"/>
      <c r="B92" s="205"/>
      <c r="C92" s="85" t="s">
        <v>486</v>
      </c>
      <c r="D92" s="207"/>
      <c r="E92" s="204"/>
      <c r="F92" s="205"/>
      <c r="G92" s="200"/>
      <c r="H92" s="201"/>
      <c r="I92" s="202"/>
      <c r="J92" s="203"/>
      <c r="K92" s="204"/>
      <c r="L92" s="205"/>
      <c r="M92" s="203"/>
      <c r="N92" s="204"/>
      <c r="O92" s="205"/>
      <c r="P92" s="203"/>
      <c r="Q92" s="204"/>
      <c r="R92" s="205"/>
      <c r="S92" s="203"/>
      <c r="T92" s="204"/>
      <c r="U92" s="205"/>
      <c r="V92" s="194"/>
      <c r="W92" s="195"/>
      <c r="X92" s="196"/>
      <c r="Y92" s="249"/>
      <c r="Z92" s="268"/>
      <c r="AA92" s="266"/>
      <c r="AB92" s="7">
        <v>5</v>
      </c>
      <c r="AC92" s="11" t="str">
        <f>C98</f>
        <v>------</v>
      </c>
      <c r="AD92" s="17" t="s">
        <v>8</v>
      </c>
      <c r="AE92" s="14" t="str">
        <f>C94</f>
        <v>------</v>
      </c>
      <c r="AF92" s="131"/>
      <c r="AG92" s="132"/>
      <c r="AH92" s="132"/>
      <c r="AI92" s="132"/>
      <c r="AJ92" s="133"/>
      <c r="AK92" s="147" t="str">
        <f t="shared" si="30"/>
        <v>0</v>
      </c>
      <c r="AL92" s="148" t="s">
        <v>5</v>
      </c>
      <c r="AM92" s="149" t="str">
        <f t="shared" si="31"/>
        <v>0</v>
      </c>
      <c r="AN92" s="127"/>
      <c r="AP92">
        <f>A97</f>
        <v>0</v>
      </c>
      <c r="AQ92">
        <f>A93</f>
        <v>0</v>
      </c>
      <c r="AU92" s="252"/>
      <c r="AV92" s="108" t="str">
        <f t="shared" si="32"/>
        <v>0</v>
      </c>
      <c r="AW92" s="106" t="str">
        <f t="shared" si="33"/>
        <v>0</v>
      </c>
      <c r="AX92" s="129">
        <f t="shared" si="34"/>
        <v>0</v>
      </c>
    </row>
    <row r="93" spans="1:52" ht="13.5" thickBot="1" x14ac:dyDescent="0.25">
      <c r="A93" s="265"/>
      <c r="B93" s="229">
        <v>3</v>
      </c>
      <c r="C93" s="37" t="s">
        <v>486</v>
      </c>
      <c r="D93" s="180" t="str">
        <f>L89</f>
        <v>0</v>
      </c>
      <c r="E93" s="182" t="s">
        <v>5</v>
      </c>
      <c r="F93" s="186" t="str">
        <f>J89</f>
        <v>0</v>
      </c>
      <c r="G93" s="192" t="str">
        <f>L91</f>
        <v>0</v>
      </c>
      <c r="H93" s="182" t="s">
        <v>5</v>
      </c>
      <c r="I93" s="186" t="str">
        <f>J91</f>
        <v>0</v>
      </c>
      <c r="J93" s="174"/>
      <c r="K93" s="175"/>
      <c r="L93" s="199"/>
      <c r="M93" s="192" t="str">
        <f>AK90</f>
        <v>0</v>
      </c>
      <c r="N93" s="182" t="s">
        <v>5</v>
      </c>
      <c r="O93" s="186" t="str">
        <f>AM90</f>
        <v>0</v>
      </c>
      <c r="P93" s="192" t="str">
        <f>AM92</f>
        <v>0</v>
      </c>
      <c r="Q93" s="182" t="s">
        <v>5</v>
      </c>
      <c r="R93" s="186" t="str">
        <f>AK92</f>
        <v>0</v>
      </c>
      <c r="S93" s="192" t="str">
        <f>AK100</f>
        <v>0</v>
      </c>
      <c r="T93" s="182" t="s">
        <v>5</v>
      </c>
      <c r="U93" s="186" t="str">
        <f>AM100</f>
        <v>0</v>
      </c>
      <c r="V93" s="180">
        <f>D93+G93+M93</f>
        <v>0</v>
      </c>
      <c r="W93" s="182" t="s">
        <v>5</v>
      </c>
      <c r="X93" s="186">
        <f>F93+I93+O93</f>
        <v>0</v>
      </c>
      <c r="Y93" s="188">
        <f>IF(D93&gt;F93,2,IF(AND(D93&lt;F93,E93=":"),1,0))+IF(G93&gt;I93,2,IF(AND(G93&lt;I93,H93=":"),1,0))+IF(J93&gt;L93,2,IF(AND(J93&lt;L93,K93=":"),1,0))+IF(M93&gt;O93,2,IF(AND(M93&lt;O93,N93=":"),1,0))+IF(P93&gt;R93,2,IF(AND(P93&lt;R93,Q93=":"),1,0))+IF(S93&gt;U93,2,IF(AND(S93&lt;U93,T93=":"),1,0))</f>
        <v>0</v>
      </c>
      <c r="Z93" s="240"/>
      <c r="AA93" s="266"/>
      <c r="AB93" s="8">
        <v>6</v>
      </c>
      <c r="AC93" s="12" t="str">
        <f>C90</f>
        <v>------</v>
      </c>
      <c r="AD93" s="19" t="s">
        <v>8</v>
      </c>
      <c r="AE93" s="15" t="str">
        <f>C92</f>
        <v>------</v>
      </c>
      <c r="AF93" s="134"/>
      <c r="AG93" s="135"/>
      <c r="AH93" s="135"/>
      <c r="AI93" s="135"/>
      <c r="AJ93" s="136"/>
      <c r="AK93" s="137" t="str">
        <f t="shared" si="30"/>
        <v>0</v>
      </c>
      <c r="AL93" s="138" t="s">
        <v>5</v>
      </c>
      <c r="AM93" s="139" t="str">
        <f t="shared" si="31"/>
        <v>0</v>
      </c>
      <c r="AN93" s="127"/>
      <c r="AP93" s="118">
        <f>A89</f>
        <v>0</v>
      </c>
      <c r="AQ93" s="118">
        <f>A91</f>
        <v>0</v>
      </c>
      <c r="AU93" s="253"/>
      <c r="AV93" s="108" t="str">
        <f t="shared" si="32"/>
        <v>0</v>
      </c>
      <c r="AW93" s="106" t="str">
        <f t="shared" si="33"/>
        <v>0</v>
      </c>
      <c r="AX93" s="129">
        <f t="shared" si="34"/>
        <v>0</v>
      </c>
      <c r="AY93" s="130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3" t="s">
        <v>486</v>
      </c>
    </row>
    <row r="94" spans="1:52" ht="13.5" thickBot="1" x14ac:dyDescent="0.25">
      <c r="A94" s="265"/>
      <c r="B94" s="205"/>
      <c r="C94" s="85" t="s">
        <v>486</v>
      </c>
      <c r="D94" s="207"/>
      <c r="E94" s="204"/>
      <c r="F94" s="205"/>
      <c r="G94" s="203"/>
      <c r="H94" s="204"/>
      <c r="I94" s="205"/>
      <c r="J94" s="200"/>
      <c r="K94" s="201"/>
      <c r="L94" s="202"/>
      <c r="M94" s="267"/>
      <c r="N94" s="204"/>
      <c r="O94" s="196"/>
      <c r="P94" s="203"/>
      <c r="Q94" s="204"/>
      <c r="R94" s="205"/>
      <c r="S94" s="203"/>
      <c r="T94" s="204"/>
      <c r="U94" s="205"/>
      <c r="V94" s="207"/>
      <c r="W94" s="204"/>
      <c r="X94" s="205"/>
      <c r="Y94" s="249"/>
      <c r="Z94" s="268"/>
      <c r="AA94" s="266"/>
      <c r="AB94" s="140">
        <v>7</v>
      </c>
      <c r="AC94" s="141" t="str">
        <f>C92</f>
        <v>------</v>
      </c>
      <c r="AD94" s="142" t="s">
        <v>8</v>
      </c>
      <c r="AE94" s="143" t="str">
        <f>C100</f>
        <v>------</v>
      </c>
      <c r="AF94" s="144"/>
      <c r="AG94" s="145"/>
      <c r="AH94" s="145"/>
      <c r="AI94" s="145"/>
      <c r="AJ94" s="146"/>
      <c r="AK94" s="22" t="str">
        <f t="shared" si="30"/>
        <v>0</v>
      </c>
      <c r="AL94" s="23" t="s">
        <v>5</v>
      </c>
      <c r="AM94" s="24" t="str">
        <f t="shared" si="31"/>
        <v>0</v>
      </c>
      <c r="AN94" s="127"/>
      <c r="AP94">
        <f>A91</f>
        <v>0</v>
      </c>
      <c r="AQ94">
        <f>A99</f>
        <v>0</v>
      </c>
      <c r="AU94" s="252"/>
      <c r="AV94" s="108" t="str">
        <f t="shared" si="32"/>
        <v>0</v>
      </c>
      <c r="AW94" s="106" t="str">
        <f t="shared" si="33"/>
        <v>0</v>
      </c>
      <c r="AX94" s="129">
        <f t="shared" si="34"/>
        <v>0</v>
      </c>
    </row>
    <row r="95" spans="1:52" x14ac:dyDescent="0.2">
      <c r="A95" s="265"/>
      <c r="B95" s="229">
        <v>4</v>
      </c>
      <c r="C95" s="37" t="s">
        <v>486</v>
      </c>
      <c r="D95" s="248" t="str">
        <f>O89</f>
        <v>0</v>
      </c>
      <c r="E95" s="182" t="s">
        <v>5</v>
      </c>
      <c r="F95" s="186" t="str">
        <f>M89</f>
        <v>0</v>
      </c>
      <c r="G95" s="192" t="str">
        <f>O91</f>
        <v>0</v>
      </c>
      <c r="H95" s="182" t="s">
        <v>5</v>
      </c>
      <c r="I95" s="186" t="str">
        <f>M91</f>
        <v>0</v>
      </c>
      <c r="J95" s="192" t="str">
        <f>O93</f>
        <v>0</v>
      </c>
      <c r="K95" s="182" t="s">
        <v>5</v>
      </c>
      <c r="L95" s="186" t="str">
        <f>M93</f>
        <v>0</v>
      </c>
      <c r="M95" s="174"/>
      <c r="N95" s="175"/>
      <c r="O95" s="199"/>
      <c r="P95" s="192" t="str">
        <f>AK96</f>
        <v>0</v>
      </c>
      <c r="Q95" s="182" t="s">
        <v>5</v>
      </c>
      <c r="R95" s="186" t="str">
        <f>AM96</f>
        <v>0</v>
      </c>
      <c r="S95" s="192" t="str">
        <f>AM91</f>
        <v>0</v>
      </c>
      <c r="T95" s="182" t="s">
        <v>5</v>
      </c>
      <c r="U95" s="186" t="str">
        <f>AK91</f>
        <v>0</v>
      </c>
      <c r="V95" s="180">
        <f>D95+G95+J95</f>
        <v>0</v>
      </c>
      <c r="W95" s="182" t="s">
        <v>5</v>
      </c>
      <c r="X95" s="186">
        <f>F95+I95+L95</f>
        <v>0</v>
      </c>
      <c r="Y95" s="188">
        <f>IF(D95&gt;F95,2,IF(AND(D95&lt;F95,E95=":"),1,0))+IF(G95&gt;I95,2,IF(AND(G95&lt;I95,H95=":"),1,0))+IF(J95&gt;L95,2,IF(AND(J95&lt;L95,K95=":"),1,0))+IF(M95&gt;O95,2,IF(AND(M95&lt;O95,N95=":"),1,0))+IF(P95&gt;R95,2,IF(AND(P95&lt;R95,Q95=":"),1,0))+IF(S95&gt;U95,2,IF(AND(S95&lt;U95,T95=":"),1,0))</f>
        <v>0</v>
      </c>
      <c r="Z95" s="250"/>
      <c r="AA95" s="254"/>
      <c r="AB95" s="7">
        <v>8</v>
      </c>
      <c r="AC95" s="11" t="str">
        <f>C94</f>
        <v>------</v>
      </c>
      <c r="AD95" s="17" t="s">
        <v>8</v>
      </c>
      <c r="AE95" s="14" t="str">
        <f>C90</f>
        <v>------</v>
      </c>
      <c r="AF95" s="131"/>
      <c r="AG95" s="132"/>
      <c r="AH95" s="132"/>
      <c r="AI95" s="132"/>
      <c r="AJ95" s="133"/>
      <c r="AK95" s="147" t="str">
        <f t="shared" si="30"/>
        <v>0</v>
      </c>
      <c r="AL95" s="148" t="s">
        <v>5</v>
      </c>
      <c r="AM95" s="149" t="str">
        <f t="shared" si="31"/>
        <v>0</v>
      </c>
      <c r="AN95" s="127"/>
      <c r="AP95">
        <f>A93</f>
        <v>0</v>
      </c>
      <c r="AQ95">
        <f>A89</f>
        <v>0</v>
      </c>
      <c r="AU95" s="253"/>
      <c r="AV95" s="108" t="str">
        <f t="shared" si="32"/>
        <v>0</v>
      </c>
      <c r="AW95" s="106" t="str">
        <f t="shared" si="33"/>
        <v>0</v>
      </c>
      <c r="AX95" s="129">
        <f t="shared" si="34"/>
        <v>0</v>
      </c>
      <c r="AY95" s="130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5" t="s">
        <v>486</v>
      </c>
    </row>
    <row r="96" spans="1:52" ht="13.5" thickBot="1" x14ac:dyDescent="0.25">
      <c r="A96" s="265"/>
      <c r="B96" s="205"/>
      <c r="C96" s="35" t="s">
        <v>486</v>
      </c>
      <c r="D96" s="207"/>
      <c r="E96" s="204"/>
      <c r="F96" s="205"/>
      <c r="G96" s="203"/>
      <c r="H96" s="204"/>
      <c r="I96" s="205"/>
      <c r="J96" s="203"/>
      <c r="K96" s="204"/>
      <c r="L96" s="205"/>
      <c r="M96" s="200"/>
      <c r="N96" s="201"/>
      <c r="O96" s="202"/>
      <c r="P96" s="203"/>
      <c r="Q96" s="204"/>
      <c r="R96" s="205"/>
      <c r="S96" s="203"/>
      <c r="T96" s="204"/>
      <c r="U96" s="205"/>
      <c r="V96" s="207"/>
      <c r="W96" s="204"/>
      <c r="X96" s="205"/>
      <c r="Y96" s="249"/>
      <c r="Z96" s="251"/>
      <c r="AA96" s="254"/>
      <c r="AB96" s="8">
        <v>9</v>
      </c>
      <c r="AC96" s="12" t="str">
        <f>C96</f>
        <v>------</v>
      </c>
      <c r="AD96" s="19" t="s">
        <v>8</v>
      </c>
      <c r="AE96" s="15" t="str">
        <f>C98</f>
        <v>------</v>
      </c>
      <c r="AF96" s="134"/>
      <c r="AG96" s="135"/>
      <c r="AH96" s="135"/>
      <c r="AI96" s="135"/>
      <c r="AJ96" s="136"/>
      <c r="AK96" s="137" t="str">
        <f t="shared" si="30"/>
        <v>0</v>
      </c>
      <c r="AL96" s="138" t="s">
        <v>5</v>
      </c>
      <c r="AM96" s="139" t="str">
        <f t="shared" si="31"/>
        <v>0</v>
      </c>
      <c r="AN96" s="127"/>
      <c r="AP96" s="118">
        <f>A95</f>
        <v>0</v>
      </c>
      <c r="AQ96" s="118">
        <f>A97</f>
        <v>0</v>
      </c>
      <c r="AU96" s="252"/>
      <c r="AV96" s="108" t="str">
        <f t="shared" si="32"/>
        <v>0</v>
      </c>
      <c r="AW96" s="106" t="str">
        <f t="shared" si="33"/>
        <v>0</v>
      </c>
      <c r="AX96" s="129">
        <f t="shared" si="34"/>
        <v>0</v>
      </c>
    </row>
    <row r="97" spans="1:52" x14ac:dyDescent="0.2">
      <c r="A97" s="265"/>
      <c r="B97" s="229">
        <v>5</v>
      </c>
      <c r="C97" s="37" t="s">
        <v>486</v>
      </c>
      <c r="D97" s="180" t="str">
        <f>R89</f>
        <v>0</v>
      </c>
      <c r="E97" s="255" t="s">
        <v>5</v>
      </c>
      <c r="F97" s="256" t="str">
        <f>P89</f>
        <v>0</v>
      </c>
      <c r="G97" s="257" t="str">
        <f>R91</f>
        <v>0</v>
      </c>
      <c r="H97" s="255" t="s">
        <v>5</v>
      </c>
      <c r="I97" s="256" t="str">
        <f>P91</f>
        <v>0</v>
      </c>
      <c r="J97" s="257" t="str">
        <f>R93</f>
        <v>0</v>
      </c>
      <c r="K97" s="255" t="s">
        <v>5</v>
      </c>
      <c r="L97" s="256" t="str">
        <f>P93</f>
        <v>0</v>
      </c>
      <c r="M97" s="257" t="str">
        <f>R95</f>
        <v>0</v>
      </c>
      <c r="N97" s="255" t="s">
        <v>5</v>
      </c>
      <c r="O97" s="256" t="str">
        <f>P95</f>
        <v>0</v>
      </c>
      <c r="P97" s="242"/>
      <c r="Q97" s="243"/>
      <c r="R97" s="261"/>
      <c r="S97" s="257" t="str">
        <f>AM97</f>
        <v>0</v>
      </c>
      <c r="T97" s="255" t="s">
        <v>5</v>
      </c>
      <c r="U97" s="186" t="str">
        <f>AK97</f>
        <v>0</v>
      </c>
      <c r="V97" s="180">
        <f>D97+G97+J97</f>
        <v>0</v>
      </c>
      <c r="W97" s="182" t="s">
        <v>5</v>
      </c>
      <c r="X97" s="186">
        <f>F97+I97+L97</f>
        <v>0</v>
      </c>
      <c r="Y97" s="188">
        <f>IF(D97&gt;F97,2,IF(AND(D97&lt;F97,E97=":"),1,0))+IF(G97&gt;I97,2,IF(AND(G97&lt;I97,H97=":"),1,0))+IF(J97&gt;L97,2,IF(AND(J97&lt;L97,K97=":"),1,0))+IF(M97&gt;O97,2,IF(AND(M97&lt;O97,N97=":"),1,0))+IF(P97&gt;R97,2,IF(AND(P97&lt;R97,Q97=":"),1,0))+IF(S97&gt;U97,2,IF(AND(S97&lt;U97,T97=":"),1,0))</f>
        <v>0</v>
      </c>
      <c r="Z97" s="250"/>
      <c r="AA97" s="84"/>
      <c r="AB97" s="140">
        <v>10</v>
      </c>
      <c r="AC97" s="141" t="str">
        <f>C100</f>
        <v>------</v>
      </c>
      <c r="AD97" s="142" t="s">
        <v>8</v>
      </c>
      <c r="AE97" s="143" t="str">
        <f>C98</f>
        <v>------</v>
      </c>
      <c r="AF97" s="144"/>
      <c r="AG97" s="145"/>
      <c r="AH97" s="145"/>
      <c r="AI97" s="145"/>
      <c r="AJ97" s="146"/>
      <c r="AK97" s="22" t="str">
        <f t="shared" si="30"/>
        <v>0</v>
      </c>
      <c r="AL97" s="23" t="s">
        <v>5</v>
      </c>
      <c r="AM97" s="24" t="str">
        <f t="shared" si="31"/>
        <v>0</v>
      </c>
      <c r="AN97" s="127"/>
      <c r="AP97">
        <f>A99</f>
        <v>0</v>
      </c>
      <c r="AQ97">
        <f>A97</f>
        <v>0</v>
      </c>
      <c r="AU97" s="253"/>
      <c r="AV97" s="108" t="str">
        <f t="shared" si="32"/>
        <v>0</v>
      </c>
      <c r="AW97" s="106" t="str">
        <f t="shared" si="33"/>
        <v>0</v>
      </c>
      <c r="AX97" s="129">
        <f t="shared" si="34"/>
        <v>0</v>
      </c>
      <c r="AY97" s="130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7" t="s">
        <v>486</v>
      </c>
    </row>
    <row r="98" spans="1:52" ht="13.5" thickBot="1" x14ac:dyDescent="0.25">
      <c r="A98" s="265"/>
      <c r="B98" s="205"/>
      <c r="C98" s="85" t="s">
        <v>486</v>
      </c>
      <c r="D98" s="207"/>
      <c r="E98" s="204"/>
      <c r="F98" s="205"/>
      <c r="G98" s="203"/>
      <c r="H98" s="204"/>
      <c r="I98" s="205"/>
      <c r="J98" s="203"/>
      <c r="K98" s="204"/>
      <c r="L98" s="205"/>
      <c r="M98" s="203"/>
      <c r="N98" s="204"/>
      <c r="O98" s="205"/>
      <c r="P98" s="262"/>
      <c r="Q98" s="263"/>
      <c r="R98" s="264"/>
      <c r="S98" s="203"/>
      <c r="T98" s="204"/>
      <c r="U98" s="205"/>
      <c r="V98" s="207"/>
      <c r="W98" s="204"/>
      <c r="X98" s="205"/>
      <c r="Y98" s="249"/>
      <c r="Z98" s="251"/>
      <c r="AB98" s="7">
        <v>11</v>
      </c>
      <c r="AC98" s="11" t="str">
        <f>C90</f>
        <v>------</v>
      </c>
      <c r="AD98" s="17" t="s">
        <v>8</v>
      </c>
      <c r="AE98" s="14" t="str">
        <f>C96</f>
        <v>------</v>
      </c>
      <c r="AF98" s="131"/>
      <c r="AG98" s="132"/>
      <c r="AH98" s="132"/>
      <c r="AI98" s="132"/>
      <c r="AJ98" s="133"/>
      <c r="AK98" s="147" t="str">
        <f t="shared" si="30"/>
        <v>0</v>
      </c>
      <c r="AL98" s="148" t="s">
        <v>5</v>
      </c>
      <c r="AM98" s="149" t="str">
        <f t="shared" si="31"/>
        <v>0</v>
      </c>
      <c r="AN98" s="127"/>
      <c r="AP98">
        <f>A89</f>
        <v>0</v>
      </c>
      <c r="AQ98">
        <f>A95</f>
        <v>0</v>
      </c>
      <c r="AU98" s="252"/>
      <c r="AV98" s="108" t="str">
        <f t="shared" si="32"/>
        <v>0</v>
      </c>
      <c r="AW98" s="106" t="str">
        <f t="shared" si="33"/>
        <v>0</v>
      </c>
      <c r="AX98" s="129">
        <f t="shared" si="34"/>
        <v>0</v>
      </c>
    </row>
    <row r="99" spans="1:52" ht="13.5" thickBot="1" x14ac:dyDescent="0.25">
      <c r="A99" s="258"/>
      <c r="B99" s="260">
        <v>6</v>
      </c>
      <c r="C99" s="37" t="s">
        <v>486</v>
      </c>
      <c r="D99" s="180" t="str">
        <f>U89</f>
        <v>0</v>
      </c>
      <c r="E99" s="182" t="s">
        <v>5</v>
      </c>
      <c r="F99" s="186" t="str">
        <f>S89</f>
        <v>0</v>
      </c>
      <c r="G99" s="192" t="str">
        <f>U91</f>
        <v>0</v>
      </c>
      <c r="H99" s="182" t="s">
        <v>5</v>
      </c>
      <c r="I99" s="186" t="str">
        <f>S91</f>
        <v>0</v>
      </c>
      <c r="J99" s="192" t="str">
        <f>U93</f>
        <v>0</v>
      </c>
      <c r="K99" s="182" t="s">
        <v>5</v>
      </c>
      <c r="L99" s="186" t="str">
        <f>S93</f>
        <v>0</v>
      </c>
      <c r="M99" s="192" t="str">
        <f>U95</f>
        <v>0</v>
      </c>
      <c r="N99" s="182" t="s">
        <v>5</v>
      </c>
      <c r="O99" s="186" t="str">
        <f>S95</f>
        <v>0</v>
      </c>
      <c r="P99" s="192" t="str">
        <f>U97</f>
        <v>0</v>
      </c>
      <c r="Q99" s="182" t="s">
        <v>5</v>
      </c>
      <c r="R99" s="186" t="str">
        <f>S97</f>
        <v>0</v>
      </c>
      <c r="S99" s="242"/>
      <c r="T99" s="243"/>
      <c r="U99" s="244"/>
      <c r="V99" s="248">
        <f>D99+G99+J99</f>
        <v>0</v>
      </c>
      <c r="W99" s="255" t="s">
        <v>5</v>
      </c>
      <c r="X99" s="256">
        <f>F99+I99+L99</f>
        <v>0</v>
      </c>
      <c r="Y99" s="188">
        <f>IF(D99&gt;F99,2,IF(AND(D99&lt;F99,E99=":"),1,0))+IF(G99&gt;I99,2,IF(AND(G99&lt;I99,H99=":"),1,0))+IF(J99&gt;L99,2,IF(AND(J99&lt;L99,K99=":"),1,0))+IF(M99&gt;O99,2,IF(AND(M99&lt;O99,N99=":"),1,0))+IF(P99&gt;R99,2,IF(AND(P99&lt;R99,Q99=":"),1,0))+IF(S99&gt;U99,2,IF(AND(S99&lt;U99,T99=":"),1,0))</f>
        <v>0</v>
      </c>
      <c r="Z99" s="240"/>
      <c r="AB99" s="8">
        <v>12</v>
      </c>
      <c r="AC99" s="12" t="str">
        <f>C92</f>
        <v>------</v>
      </c>
      <c r="AD99" s="19" t="s">
        <v>8</v>
      </c>
      <c r="AE99" s="15" t="str">
        <f>C94</f>
        <v>------</v>
      </c>
      <c r="AF99" s="134"/>
      <c r="AG99" s="135"/>
      <c r="AH99" s="135"/>
      <c r="AI99" s="135"/>
      <c r="AJ99" s="136"/>
      <c r="AK99" s="137" t="str">
        <f t="shared" si="30"/>
        <v>0</v>
      </c>
      <c r="AL99" s="138" t="s">
        <v>5</v>
      </c>
      <c r="AM99" s="139" t="str">
        <f t="shared" si="31"/>
        <v>0</v>
      </c>
      <c r="AN99" s="127"/>
      <c r="AP99" s="118">
        <f>A91</f>
        <v>0</v>
      </c>
      <c r="AQ99" s="118">
        <f>A93</f>
        <v>0</v>
      </c>
      <c r="AU99" s="253"/>
      <c r="AV99" s="108" t="str">
        <f t="shared" si="32"/>
        <v>0</v>
      </c>
      <c r="AW99" s="106" t="str">
        <f t="shared" si="33"/>
        <v>0</v>
      </c>
      <c r="AX99" s="129">
        <f t="shared" si="34"/>
        <v>0</v>
      </c>
      <c r="AY99" s="130">
        <f ca="1">IF($AP88=INDIRECT(ADDRESS(ROW(),1)),$AX88,0)+
IF($AP89=INDIRECT(ADDRESS(ROW(),1)),$AX89,0)+
IF($AP90=INDIRECT(ADDRESS(ROW(),1)),$AX90,0)+
IF($AP91=INDIRECT(ADDRESS(ROW(),1)),$AX91,0)+
IF($AP92=INDIRECT(ADDRESS(ROW(),1)),$AX92,0)+
IF($AP93=INDIRECT(ADDRESS(ROW(),1)),$AX93,0)+
IF($AP94=INDIRECT(ADDRESS(ROW(),1)),$AX94,0)+
IF($AP95=INDIRECT(ADDRESS(ROW(),1)),$AX95,0)+
IF($AP96=INDIRECT(ADDRESS(ROW(),1)),$AX96,0)+
IF($AP97=INDIRECT(ADDRESS(ROW(),1)),$AX97,0)+
IF($AP98=INDIRECT(ADDRESS(ROW(),1)),$AX98,0)+
IF($AP99=INDIRECT(ADDRESS(ROW(),1)),$AX99,0)+
IF($AP100=INDIRECT(ADDRESS(ROW(),1)),$AX100,0)+
IF($AP101=INDIRECT(ADDRESS(ROW(),1)),$AX101,0)+
IF($AP102=INDIRECT(ADDRESS(ROW(),1)),$AX102,0)+
IF($AQ88=INDIRECT(ADDRESS(ROW(),1)),-$AX88,0)+
IF($AQ89=INDIRECT(ADDRESS(ROW(),1)),-$AX89,0)+
IF($AQ90=INDIRECT(ADDRESS(ROW(),1)),-$AX90,0)+
IF($AQ91=INDIRECT(ADDRESS(ROW(),1)),-$AX91,0)+
IF($AQ92=INDIRECT(ADDRESS(ROW(),1)),-$AX92,0)+
IF($AQ93=INDIRECT(ADDRESS(ROW(),1)),-$AX93,0)+
IF($AQ94=INDIRECT(ADDRESS(ROW(),1)),-$AX94,0)+
IF($AQ95=INDIRECT(ADDRESS(ROW(),1)),-$AX95,0)+
IF($AQ96=INDIRECT(ADDRESS(ROW(),1)),-$AX96,0)+
IF($AQ97=INDIRECT(ADDRESS(ROW(),1)),-$AX97,0)+
IF($AQ98=INDIRECT(ADDRESS(ROW(),1)),-$AX98,0)+
IF($AQ99=INDIRECT(ADDRESS(ROW(),1)),-$AX99,0)+
IF($AQ100=INDIRECT(ADDRESS(ROW(),1)),-$AX100,0)+
IF($AQ101=INDIRECT(ADDRESS(ROW(),1)),-$AX101,0)+
IF($AQ102=INDIRECT(ADDRESS(ROW(),1)),-$AX102,0)</f>
        <v>0</v>
      </c>
      <c r="AZ99" t="s">
        <v>486</v>
      </c>
    </row>
    <row r="100" spans="1:52" ht="13.5" thickBot="1" x14ac:dyDescent="0.25">
      <c r="A100" s="259"/>
      <c r="B100" s="187"/>
      <c r="C100" s="36" t="s">
        <v>486</v>
      </c>
      <c r="D100" s="181"/>
      <c r="E100" s="183"/>
      <c r="F100" s="187"/>
      <c r="G100" s="193"/>
      <c r="H100" s="183"/>
      <c r="I100" s="187"/>
      <c r="J100" s="193"/>
      <c r="K100" s="183"/>
      <c r="L100" s="187"/>
      <c r="M100" s="193"/>
      <c r="N100" s="183"/>
      <c r="O100" s="187"/>
      <c r="P100" s="193"/>
      <c r="Q100" s="183"/>
      <c r="R100" s="187"/>
      <c r="S100" s="245"/>
      <c r="T100" s="246"/>
      <c r="U100" s="247"/>
      <c r="V100" s="181"/>
      <c r="W100" s="183"/>
      <c r="X100" s="187"/>
      <c r="Y100" s="239"/>
      <c r="Z100" s="241"/>
      <c r="AB100" s="140">
        <v>13</v>
      </c>
      <c r="AC100" s="141" t="str">
        <f>C94</f>
        <v>------</v>
      </c>
      <c r="AD100" s="142" t="s">
        <v>8</v>
      </c>
      <c r="AE100" s="143" t="str">
        <f>C100</f>
        <v>------</v>
      </c>
      <c r="AF100" s="144"/>
      <c r="AG100" s="145"/>
      <c r="AH100" s="145"/>
      <c r="AI100" s="145"/>
      <c r="AJ100" s="146"/>
      <c r="AK100" s="22" t="str">
        <f t="shared" si="30"/>
        <v>0</v>
      </c>
      <c r="AL100" s="23" t="s">
        <v>5</v>
      </c>
      <c r="AM100" s="24" t="str">
        <f t="shared" si="31"/>
        <v>0</v>
      </c>
      <c r="AN100" s="127"/>
      <c r="AP100">
        <f>A93</f>
        <v>0</v>
      </c>
      <c r="AQ100">
        <f>A99</f>
        <v>0</v>
      </c>
      <c r="AV100" s="108" t="str">
        <f t="shared" si="32"/>
        <v>0</v>
      </c>
      <c r="AW100" s="106" t="str">
        <f t="shared" si="33"/>
        <v>0</v>
      </c>
      <c r="AX100" s="129">
        <f t="shared" si="34"/>
        <v>0</v>
      </c>
    </row>
    <row r="101" spans="1:52" x14ac:dyDescent="0.2">
      <c r="B101"/>
      <c r="C101" s="150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 s="72"/>
      <c r="T101" s="72"/>
      <c r="U101" s="72"/>
      <c r="V101"/>
      <c r="W101"/>
      <c r="X101"/>
      <c r="Y101"/>
      <c r="Z101" s="151"/>
      <c r="AB101" s="7">
        <v>14</v>
      </c>
      <c r="AC101" s="11" t="str">
        <f>C96</f>
        <v>------</v>
      </c>
      <c r="AD101" s="17" t="s">
        <v>8</v>
      </c>
      <c r="AE101" s="14" t="str">
        <f>C92</f>
        <v>------</v>
      </c>
      <c r="AF101" s="131"/>
      <c r="AG101" s="132"/>
      <c r="AH101" s="132"/>
      <c r="AI101" s="132"/>
      <c r="AJ101" s="133"/>
      <c r="AK101" s="147" t="str">
        <f t="shared" si="30"/>
        <v>0</v>
      </c>
      <c r="AL101" s="148" t="s">
        <v>5</v>
      </c>
      <c r="AM101" s="149" t="str">
        <f t="shared" si="31"/>
        <v>0</v>
      </c>
      <c r="AN101" s="127"/>
      <c r="AP101">
        <f>A95</f>
        <v>0</v>
      </c>
      <c r="AQ101">
        <f>A91</f>
        <v>0</v>
      </c>
      <c r="AV101" s="108" t="str">
        <f t="shared" si="32"/>
        <v>0</v>
      </c>
      <c r="AW101" s="106" t="str">
        <f t="shared" si="33"/>
        <v>0</v>
      </c>
      <c r="AX101" s="129">
        <f t="shared" si="34"/>
        <v>0</v>
      </c>
    </row>
    <row r="102" spans="1:52" ht="13.5" thickBot="1" x14ac:dyDescent="0.25">
      <c r="C102" s="152"/>
      <c r="AB102" s="8">
        <v>15</v>
      </c>
      <c r="AC102" s="12" t="str">
        <f>C98</f>
        <v>------</v>
      </c>
      <c r="AD102" s="19" t="s">
        <v>8</v>
      </c>
      <c r="AE102" s="15" t="str">
        <f>C90</f>
        <v>------</v>
      </c>
      <c r="AF102" s="134"/>
      <c r="AG102" s="135"/>
      <c r="AH102" s="135"/>
      <c r="AI102" s="135"/>
      <c r="AJ102" s="136"/>
      <c r="AK102" s="137" t="str">
        <f t="shared" si="30"/>
        <v>0</v>
      </c>
      <c r="AL102" s="138" t="s">
        <v>5</v>
      </c>
      <c r="AM102" s="139" t="str">
        <f t="shared" si="31"/>
        <v>0</v>
      </c>
      <c r="AN102" s="127"/>
      <c r="AP102" s="118">
        <f>A97</f>
        <v>0</v>
      </c>
      <c r="AQ102" s="118">
        <f>A89</f>
        <v>0</v>
      </c>
      <c r="AV102" s="108" t="str">
        <f t="shared" si="32"/>
        <v>0</v>
      </c>
      <c r="AW102" s="106" t="str">
        <f t="shared" si="33"/>
        <v>0</v>
      </c>
      <c r="AX102" s="129">
        <f t="shared" si="34"/>
        <v>0</v>
      </c>
    </row>
  </sheetData>
  <mergeCells count="936">
    <mergeCell ref="AU3:AU4"/>
    <mergeCell ref="A4:A5"/>
    <mergeCell ref="B4:B5"/>
    <mergeCell ref="D4:F5"/>
    <mergeCell ref="G4:G5"/>
    <mergeCell ref="H4:H5"/>
    <mergeCell ref="I4:I5"/>
    <mergeCell ref="J4:J5"/>
    <mergeCell ref="B3:C3"/>
    <mergeCell ref="D3:F3"/>
    <mergeCell ref="G3:I3"/>
    <mergeCell ref="J3:L3"/>
    <mergeCell ref="M3:O3"/>
    <mergeCell ref="P3:R3"/>
    <mergeCell ref="Z4:Z5"/>
    <mergeCell ref="AA4:AA5"/>
    <mergeCell ref="AU5:AU6"/>
    <mergeCell ref="Q4:Q5"/>
    <mergeCell ref="R4:R5"/>
    <mergeCell ref="S4:S5"/>
    <mergeCell ref="T4:T5"/>
    <mergeCell ref="U4:U5"/>
    <mergeCell ref="A6:A7"/>
    <mergeCell ref="B6:B7"/>
    <mergeCell ref="D6:D7"/>
    <mergeCell ref="E6:E7"/>
    <mergeCell ref="F6:F7"/>
    <mergeCell ref="G6:I7"/>
    <mergeCell ref="W4:W5"/>
    <mergeCell ref="X4:X5"/>
    <mergeCell ref="S3:U3"/>
    <mergeCell ref="V3:X3"/>
    <mergeCell ref="Y4:Y5"/>
    <mergeCell ref="K4:K5"/>
    <mergeCell ref="L4:L5"/>
    <mergeCell ref="M4:M5"/>
    <mergeCell ref="N4:N5"/>
    <mergeCell ref="O4:O5"/>
    <mergeCell ref="P4:P5"/>
    <mergeCell ref="W6:W7"/>
    <mergeCell ref="X6:X7"/>
    <mergeCell ref="Y6:Y7"/>
    <mergeCell ref="V4:V5"/>
    <mergeCell ref="Z6:Z7"/>
    <mergeCell ref="AA6:AA7"/>
    <mergeCell ref="P6:P7"/>
    <mergeCell ref="Q6:Q7"/>
    <mergeCell ref="R6:R7"/>
    <mergeCell ref="S6:S7"/>
    <mergeCell ref="T6:T7"/>
    <mergeCell ref="U6:U7"/>
    <mergeCell ref="B8:B9"/>
    <mergeCell ref="D8:D9"/>
    <mergeCell ref="E8:E9"/>
    <mergeCell ref="F8:F9"/>
    <mergeCell ref="G8:G9"/>
    <mergeCell ref="H8:H9"/>
    <mergeCell ref="I8:I9"/>
    <mergeCell ref="J8:L9"/>
    <mergeCell ref="V6:V7"/>
    <mergeCell ref="J6:J7"/>
    <mergeCell ref="K6:K7"/>
    <mergeCell ref="L6:L7"/>
    <mergeCell ref="M6:M7"/>
    <mergeCell ref="N6:N7"/>
    <mergeCell ref="O6:O7"/>
    <mergeCell ref="Y8:Y9"/>
    <mergeCell ref="Z8:Z9"/>
    <mergeCell ref="AA8:AA9"/>
    <mergeCell ref="AU9:AU10"/>
    <mergeCell ref="A10:A11"/>
    <mergeCell ref="B10:B11"/>
    <mergeCell ref="D10:D11"/>
    <mergeCell ref="E10:E11"/>
    <mergeCell ref="F10:F11"/>
    <mergeCell ref="G10:G11"/>
    <mergeCell ref="S8:S9"/>
    <mergeCell ref="T8:T9"/>
    <mergeCell ref="U8:U9"/>
    <mergeCell ref="V8:V9"/>
    <mergeCell ref="W8:W9"/>
    <mergeCell ref="X8:X9"/>
    <mergeCell ref="M8:M9"/>
    <mergeCell ref="N8:N9"/>
    <mergeCell ref="O8:O9"/>
    <mergeCell ref="P8:P9"/>
    <mergeCell ref="Q8:Q9"/>
    <mergeCell ref="R8:R9"/>
    <mergeCell ref="AU7:AU8"/>
    <mergeCell ref="A8:A9"/>
    <mergeCell ref="W10:W11"/>
    <mergeCell ref="X10:X11"/>
    <mergeCell ref="Y10:Y11"/>
    <mergeCell ref="Z10:Z11"/>
    <mergeCell ref="AA10:AA11"/>
    <mergeCell ref="P10:P11"/>
    <mergeCell ref="Q10:Q11"/>
    <mergeCell ref="R10:R11"/>
    <mergeCell ref="S10:S11"/>
    <mergeCell ref="T10:T11"/>
    <mergeCell ref="U10:U11"/>
    <mergeCell ref="B12:B13"/>
    <mergeCell ref="D12:D13"/>
    <mergeCell ref="E12:E13"/>
    <mergeCell ref="F12:F13"/>
    <mergeCell ref="G12:G13"/>
    <mergeCell ref="H12:H13"/>
    <mergeCell ref="I12:I13"/>
    <mergeCell ref="J12:J13"/>
    <mergeCell ref="V10:V11"/>
    <mergeCell ref="H10:H11"/>
    <mergeCell ref="I10:I11"/>
    <mergeCell ref="J10:J11"/>
    <mergeCell ref="K10:K11"/>
    <mergeCell ref="L10:L11"/>
    <mergeCell ref="M10:O11"/>
    <mergeCell ref="Y12:Y13"/>
    <mergeCell ref="Z12:Z13"/>
    <mergeCell ref="AU13:AU14"/>
    <mergeCell ref="A14:A15"/>
    <mergeCell ref="B14:B15"/>
    <mergeCell ref="D14:D15"/>
    <mergeCell ref="E14:E15"/>
    <mergeCell ref="F14:F15"/>
    <mergeCell ref="G14:G15"/>
    <mergeCell ref="H14:H15"/>
    <mergeCell ref="S12:S13"/>
    <mergeCell ref="T12:T13"/>
    <mergeCell ref="U12:U13"/>
    <mergeCell ref="V12:V13"/>
    <mergeCell ref="W12:W13"/>
    <mergeCell ref="X12:X13"/>
    <mergeCell ref="K12:K13"/>
    <mergeCell ref="L12:L13"/>
    <mergeCell ref="M12:M13"/>
    <mergeCell ref="N12:N13"/>
    <mergeCell ref="O12:O13"/>
    <mergeCell ref="P12:R13"/>
    <mergeCell ref="AU11:AU12"/>
    <mergeCell ref="A12:A13"/>
    <mergeCell ref="W14:W15"/>
    <mergeCell ref="X14:X15"/>
    <mergeCell ref="Y14:Y15"/>
    <mergeCell ref="Z14:Z15"/>
    <mergeCell ref="B20:C20"/>
    <mergeCell ref="D20:F20"/>
    <mergeCell ref="G20:I20"/>
    <mergeCell ref="J20:L20"/>
    <mergeCell ref="M20:O20"/>
    <mergeCell ref="P20:R20"/>
    <mergeCell ref="O14:O15"/>
    <mergeCell ref="P14:P15"/>
    <mergeCell ref="Q14:Q15"/>
    <mergeCell ref="R14:R15"/>
    <mergeCell ref="S14:U15"/>
    <mergeCell ref="V14:V15"/>
    <mergeCell ref="I14:I15"/>
    <mergeCell ref="J14:J15"/>
    <mergeCell ref="K14:K15"/>
    <mergeCell ref="L14:L15"/>
    <mergeCell ref="M14:M15"/>
    <mergeCell ref="N14:N15"/>
    <mergeCell ref="S20:U20"/>
    <mergeCell ref="V20:X20"/>
    <mergeCell ref="AU20:AU21"/>
    <mergeCell ref="A21:A22"/>
    <mergeCell ref="B21:B22"/>
    <mergeCell ref="D21:F22"/>
    <mergeCell ref="G21:G22"/>
    <mergeCell ref="H21:H22"/>
    <mergeCell ref="I21:I22"/>
    <mergeCell ref="J21:J22"/>
    <mergeCell ref="Z21:Z22"/>
    <mergeCell ref="AA21:AA22"/>
    <mergeCell ref="AU22:AU23"/>
    <mergeCell ref="Q21:Q22"/>
    <mergeCell ref="R21:R22"/>
    <mergeCell ref="S21:S22"/>
    <mergeCell ref="T21:T22"/>
    <mergeCell ref="U21:U22"/>
    <mergeCell ref="V21:V22"/>
    <mergeCell ref="A23:A24"/>
    <mergeCell ref="B23:B24"/>
    <mergeCell ref="D23:D24"/>
    <mergeCell ref="E23:E24"/>
    <mergeCell ref="F23:F24"/>
    <mergeCell ref="G23:I24"/>
    <mergeCell ref="W21:W22"/>
    <mergeCell ref="X21:X22"/>
    <mergeCell ref="Y21:Y22"/>
    <mergeCell ref="K21:K22"/>
    <mergeCell ref="L21:L22"/>
    <mergeCell ref="M21:M22"/>
    <mergeCell ref="N21:N22"/>
    <mergeCell ref="O21:O22"/>
    <mergeCell ref="P21:P22"/>
    <mergeCell ref="W23:W24"/>
    <mergeCell ref="X23:X24"/>
    <mergeCell ref="Y23:Y24"/>
    <mergeCell ref="Z23:Z24"/>
    <mergeCell ref="AA23:AA24"/>
    <mergeCell ref="P23:P24"/>
    <mergeCell ref="Q23:Q24"/>
    <mergeCell ref="R23:R24"/>
    <mergeCell ref="S23:S24"/>
    <mergeCell ref="T23:T24"/>
    <mergeCell ref="U23:U24"/>
    <mergeCell ref="B25:B26"/>
    <mergeCell ref="D25:D26"/>
    <mergeCell ref="E25:E26"/>
    <mergeCell ref="F25:F26"/>
    <mergeCell ref="G25:G26"/>
    <mergeCell ref="H25:H26"/>
    <mergeCell ref="I25:I26"/>
    <mergeCell ref="J25:L26"/>
    <mergeCell ref="V23:V24"/>
    <mergeCell ref="J23:J24"/>
    <mergeCell ref="K23:K24"/>
    <mergeCell ref="L23:L24"/>
    <mergeCell ref="M23:M24"/>
    <mergeCell ref="N23:N24"/>
    <mergeCell ref="O23:O24"/>
    <mergeCell ref="Y25:Y26"/>
    <mergeCell ref="Z25:Z26"/>
    <mergeCell ref="AA25:AA26"/>
    <mergeCell ref="AU26:AU27"/>
    <mergeCell ref="A27:A28"/>
    <mergeCell ref="B27:B28"/>
    <mergeCell ref="D27:D28"/>
    <mergeCell ref="E27:E28"/>
    <mergeCell ref="F27:F28"/>
    <mergeCell ref="G27:G28"/>
    <mergeCell ref="S25:S26"/>
    <mergeCell ref="T25:T26"/>
    <mergeCell ref="U25:U26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AU24:AU25"/>
    <mergeCell ref="A25:A26"/>
    <mergeCell ref="W27:W28"/>
    <mergeCell ref="X27:X28"/>
    <mergeCell ref="Y27:Y28"/>
    <mergeCell ref="Z27:Z28"/>
    <mergeCell ref="AA27:AA28"/>
    <mergeCell ref="P27:P28"/>
    <mergeCell ref="Q27:Q28"/>
    <mergeCell ref="R27:R28"/>
    <mergeCell ref="S27:S28"/>
    <mergeCell ref="T27:T28"/>
    <mergeCell ref="U27:U28"/>
    <mergeCell ref="B29:B30"/>
    <mergeCell ref="D29:D30"/>
    <mergeCell ref="E29:E30"/>
    <mergeCell ref="F29:F30"/>
    <mergeCell ref="G29:G30"/>
    <mergeCell ref="H29:H30"/>
    <mergeCell ref="I29:I30"/>
    <mergeCell ref="J29:J30"/>
    <mergeCell ref="V27:V28"/>
    <mergeCell ref="H27:H28"/>
    <mergeCell ref="I27:I28"/>
    <mergeCell ref="J27:J28"/>
    <mergeCell ref="K27:K28"/>
    <mergeCell ref="L27:L28"/>
    <mergeCell ref="M27:O28"/>
    <mergeCell ref="Y29:Y30"/>
    <mergeCell ref="Z29:Z30"/>
    <mergeCell ref="AU30:AU31"/>
    <mergeCell ref="A31:A32"/>
    <mergeCell ref="B31:B32"/>
    <mergeCell ref="D31:D32"/>
    <mergeCell ref="E31:E32"/>
    <mergeCell ref="F31:F32"/>
    <mergeCell ref="G31:G32"/>
    <mergeCell ref="H31:H32"/>
    <mergeCell ref="S29:S30"/>
    <mergeCell ref="T29:T30"/>
    <mergeCell ref="U29:U30"/>
    <mergeCell ref="V29:V30"/>
    <mergeCell ref="W29:W30"/>
    <mergeCell ref="X29:X30"/>
    <mergeCell ref="K29:K30"/>
    <mergeCell ref="L29:L30"/>
    <mergeCell ref="M29:M30"/>
    <mergeCell ref="N29:N30"/>
    <mergeCell ref="O29:O30"/>
    <mergeCell ref="P29:R30"/>
    <mergeCell ref="AU28:AU29"/>
    <mergeCell ref="A29:A30"/>
    <mergeCell ref="W31:W32"/>
    <mergeCell ref="X31:X32"/>
    <mergeCell ref="Y31:Y32"/>
    <mergeCell ref="Z31:Z32"/>
    <mergeCell ref="B37:C37"/>
    <mergeCell ref="D37:F37"/>
    <mergeCell ref="G37:I37"/>
    <mergeCell ref="J37:L37"/>
    <mergeCell ref="M37:O37"/>
    <mergeCell ref="P37:R37"/>
    <mergeCell ref="O31:O32"/>
    <mergeCell ref="P31:P32"/>
    <mergeCell ref="Q31:Q32"/>
    <mergeCell ref="R31:R32"/>
    <mergeCell ref="S31:U32"/>
    <mergeCell ref="V31:V32"/>
    <mergeCell ref="I31:I32"/>
    <mergeCell ref="J31:J32"/>
    <mergeCell ref="K31:K32"/>
    <mergeCell ref="L31:L32"/>
    <mergeCell ref="M31:M32"/>
    <mergeCell ref="N31:N32"/>
    <mergeCell ref="S37:U37"/>
    <mergeCell ref="V37:X37"/>
    <mergeCell ref="AU37:AU38"/>
    <mergeCell ref="A38:A39"/>
    <mergeCell ref="B38:B39"/>
    <mergeCell ref="D38:F39"/>
    <mergeCell ref="G38:G39"/>
    <mergeCell ref="H38:H39"/>
    <mergeCell ref="I38:I39"/>
    <mergeCell ref="J38:J39"/>
    <mergeCell ref="Z38:Z39"/>
    <mergeCell ref="AA38:AA39"/>
    <mergeCell ref="AU39:AU40"/>
    <mergeCell ref="Q38:Q39"/>
    <mergeCell ref="R38:R39"/>
    <mergeCell ref="S38:S39"/>
    <mergeCell ref="T38:T39"/>
    <mergeCell ref="U38:U39"/>
    <mergeCell ref="V38:V39"/>
    <mergeCell ref="A40:A41"/>
    <mergeCell ref="B40:B41"/>
    <mergeCell ref="D40:D41"/>
    <mergeCell ref="E40:E41"/>
    <mergeCell ref="F40:F41"/>
    <mergeCell ref="G40:I41"/>
    <mergeCell ref="W38:W39"/>
    <mergeCell ref="X38:X39"/>
    <mergeCell ref="Y38:Y39"/>
    <mergeCell ref="K38:K39"/>
    <mergeCell ref="L38:L39"/>
    <mergeCell ref="M38:M39"/>
    <mergeCell ref="N38:N39"/>
    <mergeCell ref="O38:O39"/>
    <mergeCell ref="P38:P39"/>
    <mergeCell ref="W40:W41"/>
    <mergeCell ref="X40:X41"/>
    <mergeCell ref="Y40:Y41"/>
    <mergeCell ref="Z40:Z41"/>
    <mergeCell ref="AA40:AA41"/>
    <mergeCell ref="P40:P41"/>
    <mergeCell ref="Q40:Q41"/>
    <mergeCell ref="R40:R41"/>
    <mergeCell ref="S40:S41"/>
    <mergeCell ref="T40:T41"/>
    <mergeCell ref="U40:U41"/>
    <mergeCell ref="B42:B43"/>
    <mergeCell ref="D42:D43"/>
    <mergeCell ref="E42:E43"/>
    <mergeCell ref="F42:F43"/>
    <mergeCell ref="G42:G43"/>
    <mergeCell ref="H42:H43"/>
    <mergeCell ref="I42:I43"/>
    <mergeCell ref="J42:L43"/>
    <mergeCell ref="V40:V41"/>
    <mergeCell ref="J40:J41"/>
    <mergeCell ref="K40:K41"/>
    <mergeCell ref="L40:L41"/>
    <mergeCell ref="M40:M41"/>
    <mergeCell ref="N40:N41"/>
    <mergeCell ref="O40:O41"/>
    <mergeCell ref="Y42:Y43"/>
    <mergeCell ref="Z42:Z43"/>
    <mergeCell ref="AA42:AA43"/>
    <mergeCell ref="AU43:AU44"/>
    <mergeCell ref="A44:A45"/>
    <mergeCell ref="B44:B45"/>
    <mergeCell ref="D44:D45"/>
    <mergeCell ref="E44:E45"/>
    <mergeCell ref="F44:F45"/>
    <mergeCell ref="G44:G45"/>
    <mergeCell ref="S42:S43"/>
    <mergeCell ref="T42:T43"/>
    <mergeCell ref="U42:U43"/>
    <mergeCell ref="V42:V43"/>
    <mergeCell ref="W42:W43"/>
    <mergeCell ref="X42:X43"/>
    <mergeCell ref="M42:M43"/>
    <mergeCell ref="N42:N43"/>
    <mergeCell ref="O42:O43"/>
    <mergeCell ref="P42:P43"/>
    <mergeCell ref="Q42:Q43"/>
    <mergeCell ref="R42:R43"/>
    <mergeCell ref="AU41:AU42"/>
    <mergeCell ref="A42:A43"/>
    <mergeCell ref="W44:W45"/>
    <mergeCell ref="X44:X45"/>
    <mergeCell ref="Y44:Y45"/>
    <mergeCell ref="Z44:Z45"/>
    <mergeCell ref="AA44:AA45"/>
    <mergeCell ref="P44:P45"/>
    <mergeCell ref="Q44:Q45"/>
    <mergeCell ref="R44:R45"/>
    <mergeCell ref="S44:S45"/>
    <mergeCell ref="T44:T45"/>
    <mergeCell ref="U44:U45"/>
    <mergeCell ref="B46:B47"/>
    <mergeCell ref="D46:D47"/>
    <mergeCell ref="E46:E47"/>
    <mergeCell ref="F46:F47"/>
    <mergeCell ref="G46:G47"/>
    <mergeCell ref="H46:H47"/>
    <mergeCell ref="I46:I47"/>
    <mergeCell ref="J46:J47"/>
    <mergeCell ref="V44:V45"/>
    <mergeCell ref="H44:H45"/>
    <mergeCell ref="I44:I45"/>
    <mergeCell ref="J44:J45"/>
    <mergeCell ref="K44:K45"/>
    <mergeCell ref="L44:L45"/>
    <mergeCell ref="M44:O45"/>
    <mergeCell ref="Y46:Y47"/>
    <mergeCell ref="Z46:Z47"/>
    <mergeCell ref="AU47:AU48"/>
    <mergeCell ref="A48:A49"/>
    <mergeCell ref="B48:B49"/>
    <mergeCell ref="D48:D49"/>
    <mergeCell ref="E48:E49"/>
    <mergeCell ref="F48:F49"/>
    <mergeCell ref="G48:G49"/>
    <mergeCell ref="H48:H49"/>
    <mergeCell ref="S46:S47"/>
    <mergeCell ref="T46:T47"/>
    <mergeCell ref="U46:U47"/>
    <mergeCell ref="V46:V47"/>
    <mergeCell ref="W46:W47"/>
    <mergeCell ref="X46:X47"/>
    <mergeCell ref="K46:K47"/>
    <mergeCell ref="L46:L47"/>
    <mergeCell ref="M46:M47"/>
    <mergeCell ref="N46:N47"/>
    <mergeCell ref="O46:O47"/>
    <mergeCell ref="P46:R47"/>
    <mergeCell ref="AU45:AU46"/>
    <mergeCell ref="A46:A47"/>
    <mergeCell ref="W48:W49"/>
    <mergeCell ref="X48:X49"/>
    <mergeCell ref="Y48:Y49"/>
    <mergeCell ref="Z48:Z49"/>
    <mergeCell ref="B54:C54"/>
    <mergeCell ref="D54:F54"/>
    <mergeCell ref="G54:I54"/>
    <mergeCell ref="J54:L54"/>
    <mergeCell ref="M54:O54"/>
    <mergeCell ref="P54:R54"/>
    <mergeCell ref="O48:O49"/>
    <mergeCell ref="P48:P49"/>
    <mergeCell ref="Q48:Q49"/>
    <mergeCell ref="R48:R49"/>
    <mergeCell ref="S48:U49"/>
    <mergeCell ref="V48:V49"/>
    <mergeCell ref="I48:I49"/>
    <mergeCell ref="J48:J49"/>
    <mergeCell ref="K48:K49"/>
    <mergeCell ref="L48:L49"/>
    <mergeCell ref="M48:M49"/>
    <mergeCell ref="N48:N49"/>
    <mergeCell ref="S54:U54"/>
    <mergeCell ref="V54:X54"/>
    <mergeCell ref="AU54:AU55"/>
    <mergeCell ref="A55:A56"/>
    <mergeCell ref="B55:B56"/>
    <mergeCell ref="D55:F56"/>
    <mergeCell ref="G55:G56"/>
    <mergeCell ref="H55:H56"/>
    <mergeCell ref="I55:I56"/>
    <mergeCell ref="J55:J56"/>
    <mergeCell ref="Z55:Z56"/>
    <mergeCell ref="AA55:AA56"/>
    <mergeCell ref="AU56:AU57"/>
    <mergeCell ref="Q55:Q56"/>
    <mergeCell ref="R55:R56"/>
    <mergeCell ref="S55:S56"/>
    <mergeCell ref="T55:T56"/>
    <mergeCell ref="U55:U56"/>
    <mergeCell ref="V55:V56"/>
    <mergeCell ref="A57:A58"/>
    <mergeCell ref="B57:B58"/>
    <mergeCell ref="D57:D58"/>
    <mergeCell ref="E57:E58"/>
    <mergeCell ref="F57:F58"/>
    <mergeCell ref="G57:I58"/>
    <mergeCell ref="W55:W56"/>
    <mergeCell ref="X55:X56"/>
    <mergeCell ref="Y55:Y56"/>
    <mergeCell ref="K55:K56"/>
    <mergeCell ref="L55:L56"/>
    <mergeCell ref="M55:M56"/>
    <mergeCell ref="N55:N56"/>
    <mergeCell ref="O55:O56"/>
    <mergeCell ref="P55:P56"/>
    <mergeCell ref="W57:W58"/>
    <mergeCell ref="X57:X58"/>
    <mergeCell ref="Y57:Y58"/>
    <mergeCell ref="Z57:Z58"/>
    <mergeCell ref="AA57:AA58"/>
    <mergeCell ref="P57:P58"/>
    <mergeCell ref="Q57:Q58"/>
    <mergeCell ref="R57:R58"/>
    <mergeCell ref="S57:S58"/>
    <mergeCell ref="T57:T58"/>
    <mergeCell ref="U57:U58"/>
    <mergeCell ref="B59:B60"/>
    <mergeCell ref="D59:D60"/>
    <mergeCell ref="E59:E60"/>
    <mergeCell ref="F59:F60"/>
    <mergeCell ref="G59:G60"/>
    <mergeCell ref="H59:H60"/>
    <mergeCell ref="I59:I60"/>
    <mergeCell ref="J59:L60"/>
    <mergeCell ref="V57:V58"/>
    <mergeCell ref="J57:J58"/>
    <mergeCell ref="K57:K58"/>
    <mergeCell ref="L57:L58"/>
    <mergeCell ref="M57:M58"/>
    <mergeCell ref="N57:N58"/>
    <mergeCell ref="O57:O58"/>
    <mergeCell ref="Y59:Y60"/>
    <mergeCell ref="Z59:Z60"/>
    <mergeCell ref="AA59:AA60"/>
    <mergeCell ref="AU60:AU61"/>
    <mergeCell ref="A61:A62"/>
    <mergeCell ref="B61:B62"/>
    <mergeCell ref="D61:D62"/>
    <mergeCell ref="E61:E62"/>
    <mergeCell ref="F61:F62"/>
    <mergeCell ref="G61:G62"/>
    <mergeCell ref="S59:S60"/>
    <mergeCell ref="T59:T60"/>
    <mergeCell ref="U59:U60"/>
    <mergeCell ref="V59:V60"/>
    <mergeCell ref="W59:W60"/>
    <mergeCell ref="X59:X60"/>
    <mergeCell ref="M59:M60"/>
    <mergeCell ref="N59:N60"/>
    <mergeCell ref="O59:O60"/>
    <mergeCell ref="P59:P60"/>
    <mergeCell ref="Q59:Q60"/>
    <mergeCell ref="R59:R60"/>
    <mergeCell ref="AU58:AU59"/>
    <mergeCell ref="A59:A60"/>
    <mergeCell ref="W61:W62"/>
    <mergeCell ref="X61:X62"/>
    <mergeCell ref="Y61:Y62"/>
    <mergeCell ref="Z61:Z62"/>
    <mergeCell ref="AA61:AA62"/>
    <mergeCell ref="P61:P62"/>
    <mergeCell ref="Q61:Q62"/>
    <mergeCell ref="R61:R62"/>
    <mergeCell ref="S61:S62"/>
    <mergeCell ref="T61:T62"/>
    <mergeCell ref="U61:U62"/>
    <mergeCell ref="B63:B64"/>
    <mergeCell ref="D63:D64"/>
    <mergeCell ref="E63:E64"/>
    <mergeCell ref="F63:F64"/>
    <mergeCell ref="G63:G64"/>
    <mergeCell ref="H63:H64"/>
    <mergeCell ref="I63:I64"/>
    <mergeCell ref="J63:J64"/>
    <mergeCell ref="V61:V62"/>
    <mergeCell ref="H61:H62"/>
    <mergeCell ref="I61:I62"/>
    <mergeCell ref="J61:J62"/>
    <mergeCell ref="K61:K62"/>
    <mergeCell ref="L61:L62"/>
    <mergeCell ref="M61:O62"/>
    <mergeCell ref="Y63:Y64"/>
    <mergeCell ref="Z63:Z64"/>
    <mergeCell ref="AU64:AU65"/>
    <mergeCell ref="A65:A66"/>
    <mergeCell ref="B65:B66"/>
    <mergeCell ref="D65:D66"/>
    <mergeCell ref="E65:E66"/>
    <mergeCell ref="F65:F66"/>
    <mergeCell ref="G65:G66"/>
    <mergeCell ref="H65:H66"/>
    <mergeCell ref="S63:S64"/>
    <mergeCell ref="T63:T64"/>
    <mergeCell ref="U63:U64"/>
    <mergeCell ref="V63:V64"/>
    <mergeCell ref="W63:W64"/>
    <mergeCell ref="X63:X64"/>
    <mergeCell ref="K63:K64"/>
    <mergeCell ref="L63:L64"/>
    <mergeCell ref="M63:M64"/>
    <mergeCell ref="N63:N64"/>
    <mergeCell ref="O63:O64"/>
    <mergeCell ref="P63:R64"/>
    <mergeCell ref="AU62:AU63"/>
    <mergeCell ref="A63:A64"/>
    <mergeCell ref="W65:W66"/>
    <mergeCell ref="X65:X66"/>
    <mergeCell ref="Y65:Y66"/>
    <mergeCell ref="Z65:Z66"/>
    <mergeCell ref="B71:C71"/>
    <mergeCell ref="D71:F71"/>
    <mergeCell ref="G71:I71"/>
    <mergeCell ref="J71:L71"/>
    <mergeCell ref="M71:O71"/>
    <mergeCell ref="P71:R71"/>
    <mergeCell ref="O65:O66"/>
    <mergeCell ref="P65:P66"/>
    <mergeCell ref="Q65:Q66"/>
    <mergeCell ref="R65:R66"/>
    <mergeCell ref="S65:U66"/>
    <mergeCell ref="V65:V66"/>
    <mergeCell ref="I65:I66"/>
    <mergeCell ref="J65:J66"/>
    <mergeCell ref="K65:K66"/>
    <mergeCell ref="L65:L66"/>
    <mergeCell ref="M65:M66"/>
    <mergeCell ref="N65:N66"/>
    <mergeCell ref="S71:U71"/>
    <mergeCell ref="V71:X71"/>
    <mergeCell ref="AU71:AU72"/>
    <mergeCell ref="A72:A73"/>
    <mergeCell ref="B72:B73"/>
    <mergeCell ref="D72:F73"/>
    <mergeCell ref="G72:G73"/>
    <mergeCell ref="H72:H73"/>
    <mergeCell ref="I72:I73"/>
    <mergeCell ref="J72:J73"/>
    <mergeCell ref="Z72:Z73"/>
    <mergeCell ref="AA72:AA73"/>
    <mergeCell ref="AU73:AU74"/>
    <mergeCell ref="Q72:Q73"/>
    <mergeCell ref="R72:R73"/>
    <mergeCell ref="S72:S73"/>
    <mergeCell ref="T72:T73"/>
    <mergeCell ref="U72:U73"/>
    <mergeCell ref="V72:V73"/>
    <mergeCell ref="A74:A75"/>
    <mergeCell ref="B74:B75"/>
    <mergeCell ref="D74:D75"/>
    <mergeCell ref="E74:E75"/>
    <mergeCell ref="F74:F75"/>
    <mergeCell ref="G74:I75"/>
    <mergeCell ref="W72:W73"/>
    <mergeCell ref="X72:X73"/>
    <mergeCell ref="Y72:Y73"/>
    <mergeCell ref="K72:K73"/>
    <mergeCell ref="L72:L73"/>
    <mergeCell ref="M72:M73"/>
    <mergeCell ref="N72:N73"/>
    <mergeCell ref="O72:O73"/>
    <mergeCell ref="P72:P73"/>
    <mergeCell ref="W74:W75"/>
    <mergeCell ref="X74:X75"/>
    <mergeCell ref="Y74:Y75"/>
    <mergeCell ref="Z74:Z75"/>
    <mergeCell ref="AA74:AA75"/>
    <mergeCell ref="P74:P75"/>
    <mergeCell ref="Q74:Q75"/>
    <mergeCell ref="R74:R75"/>
    <mergeCell ref="S74:S75"/>
    <mergeCell ref="T74:T75"/>
    <mergeCell ref="U74:U75"/>
    <mergeCell ref="B76:B77"/>
    <mergeCell ref="D76:D77"/>
    <mergeCell ref="E76:E77"/>
    <mergeCell ref="F76:F77"/>
    <mergeCell ref="G76:G77"/>
    <mergeCell ref="H76:H77"/>
    <mergeCell ref="I76:I77"/>
    <mergeCell ref="J76:L77"/>
    <mergeCell ref="V74:V75"/>
    <mergeCell ref="J74:J75"/>
    <mergeCell ref="K74:K75"/>
    <mergeCell ref="L74:L75"/>
    <mergeCell ref="M74:M75"/>
    <mergeCell ref="N74:N75"/>
    <mergeCell ref="O74:O75"/>
    <mergeCell ref="Y76:Y77"/>
    <mergeCell ref="Z76:Z77"/>
    <mergeCell ref="AA76:AA77"/>
    <mergeCell ref="AU77:AU78"/>
    <mergeCell ref="A78:A79"/>
    <mergeCell ref="B78:B79"/>
    <mergeCell ref="D78:D79"/>
    <mergeCell ref="E78:E79"/>
    <mergeCell ref="F78:F79"/>
    <mergeCell ref="G78:G79"/>
    <mergeCell ref="S76:S77"/>
    <mergeCell ref="T76:T77"/>
    <mergeCell ref="U76:U77"/>
    <mergeCell ref="V76:V77"/>
    <mergeCell ref="W76:W77"/>
    <mergeCell ref="X76:X77"/>
    <mergeCell ref="M76:M77"/>
    <mergeCell ref="N76:N77"/>
    <mergeCell ref="O76:O77"/>
    <mergeCell ref="P76:P77"/>
    <mergeCell ref="Q76:Q77"/>
    <mergeCell ref="R76:R77"/>
    <mergeCell ref="AU75:AU76"/>
    <mergeCell ref="A76:A77"/>
    <mergeCell ref="W78:W79"/>
    <mergeCell ref="X78:X79"/>
    <mergeCell ref="Y78:Y79"/>
    <mergeCell ref="Z78:Z79"/>
    <mergeCell ref="AA78:AA79"/>
    <mergeCell ref="P78:P79"/>
    <mergeCell ref="Q78:Q79"/>
    <mergeCell ref="R78:R79"/>
    <mergeCell ref="S78:S79"/>
    <mergeCell ref="T78:T79"/>
    <mergeCell ref="U78:U79"/>
    <mergeCell ref="B80:B81"/>
    <mergeCell ref="D80:D81"/>
    <mergeCell ref="E80:E81"/>
    <mergeCell ref="F80:F81"/>
    <mergeCell ref="G80:G81"/>
    <mergeCell ref="H80:H81"/>
    <mergeCell ref="I80:I81"/>
    <mergeCell ref="J80:J81"/>
    <mergeCell ref="V78:V79"/>
    <mergeCell ref="H78:H79"/>
    <mergeCell ref="I78:I79"/>
    <mergeCell ref="J78:J79"/>
    <mergeCell ref="K78:K79"/>
    <mergeCell ref="L78:L79"/>
    <mergeCell ref="M78:O79"/>
    <mergeCell ref="Y80:Y81"/>
    <mergeCell ref="Z80:Z81"/>
    <mergeCell ref="AU81:AU82"/>
    <mergeCell ref="A82:A83"/>
    <mergeCell ref="B82:B83"/>
    <mergeCell ref="D82:D83"/>
    <mergeCell ref="E82:E83"/>
    <mergeCell ref="F82:F83"/>
    <mergeCell ref="G82:G83"/>
    <mergeCell ref="H82:H83"/>
    <mergeCell ref="S80:S81"/>
    <mergeCell ref="T80:T81"/>
    <mergeCell ref="U80:U81"/>
    <mergeCell ref="V80:V81"/>
    <mergeCell ref="W80:W81"/>
    <mergeCell ref="X80:X81"/>
    <mergeCell ref="K80:K81"/>
    <mergeCell ref="L80:L81"/>
    <mergeCell ref="M80:M81"/>
    <mergeCell ref="N80:N81"/>
    <mergeCell ref="O80:O81"/>
    <mergeCell ref="P80:R81"/>
    <mergeCell ref="AU79:AU80"/>
    <mergeCell ref="A80:A81"/>
    <mergeCell ref="W82:W83"/>
    <mergeCell ref="X82:X83"/>
    <mergeCell ref="Y82:Y83"/>
    <mergeCell ref="Z82:Z83"/>
    <mergeCell ref="B88:C88"/>
    <mergeCell ref="D88:F88"/>
    <mergeCell ref="G88:I88"/>
    <mergeCell ref="J88:L88"/>
    <mergeCell ref="M88:O88"/>
    <mergeCell ref="P88:R88"/>
    <mergeCell ref="O82:O83"/>
    <mergeCell ref="P82:P83"/>
    <mergeCell ref="Q82:Q83"/>
    <mergeCell ref="R82:R83"/>
    <mergeCell ref="S82:U83"/>
    <mergeCell ref="V82:V83"/>
    <mergeCell ref="I82:I83"/>
    <mergeCell ref="J82:J83"/>
    <mergeCell ref="K82:K83"/>
    <mergeCell ref="L82:L83"/>
    <mergeCell ref="M82:M83"/>
    <mergeCell ref="N82:N83"/>
    <mergeCell ref="S88:U88"/>
    <mergeCell ref="V88:X88"/>
    <mergeCell ref="AU88:AU89"/>
    <mergeCell ref="A89:A90"/>
    <mergeCell ref="B89:B90"/>
    <mergeCell ref="D89:F90"/>
    <mergeCell ref="G89:G90"/>
    <mergeCell ref="H89:H90"/>
    <mergeCell ref="I89:I90"/>
    <mergeCell ref="J89:J90"/>
    <mergeCell ref="Z89:Z90"/>
    <mergeCell ref="AA89:AA90"/>
    <mergeCell ref="AU90:AU91"/>
    <mergeCell ref="Q89:Q90"/>
    <mergeCell ref="R89:R90"/>
    <mergeCell ref="S89:S90"/>
    <mergeCell ref="T89:T90"/>
    <mergeCell ref="U89:U90"/>
    <mergeCell ref="V89:V90"/>
    <mergeCell ref="A91:A92"/>
    <mergeCell ref="B91:B92"/>
    <mergeCell ref="D91:D92"/>
    <mergeCell ref="E91:E92"/>
    <mergeCell ref="F91:F92"/>
    <mergeCell ref="G91:I92"/>
    <mergeCell ref="W89:W90"/>
    <mergeCell ref="X89:X90"/>
    <mergeCell ref="Y89:Y90"/>
    <mergeCell ref="K89:K90"/>
    <mergeCell ref="L89:L90"/>
    <mergeCell ref="M89:M90"/>
    <mergeCell ref="N89:N90"/>
    <mergeCell ref="O89:O90"/>
    <mergeCell ref="P89:P90"/>
    <mergeCell ref="X91:X92"/>
    <mergeCell ref="Y91:Y92"/>
    <mergeCell ref="Z91:Z92"/>
    <mergeCell ref="AA91:AA92"/>
    <mergeCell ref="P91:P92"/>
    <mergeCell ref="Q91:Q92"/>
    <mergeCell ref="R91:R92"/>
    <mergeCell ref="S91:S92"/>
    <mergeCell ref="T91:T92"/>
    <mergeCell ref="U91:U92"/>
    <mergeCell ref="D93:D94"/>
    <mergeCell ref="E93:E94"/>
    <mergeCell ref="F93:F94"/>
    <mergeCell ref="G93:G94"/>
    <mergeCell ref="H93:H94"/>
    <mergeCell ref="I93:I94"/>
    <mergeCell ref="J93:L94"/>
    <mergeCell ref="V91:V92"/>
    <mergeCell ref="W91:W92"/>
    <mergeCell ref="J91:J92"/>
    <mergeCell ref="K91:K92"/>
    <mergeCell ref="L91:L92"/>
    <mergeCell ref="M91:M92"/>
    <mergeCell ref="N91:N92"/>
    <mergeCell ref="O91:O92"/>
    <mergeCell ref="Z93:Z94"/>
    <mergeCell ref="AA93:AA94"/>
    <mergeCell ref="AU94:AU95"/>
    <mergeCell ref="A95:A96"/>
    <mergeCell ref="B95:B96"/>
    <mergeCell ref="D95:D96"/>
    <mergeCell ref="E95:E96"/>
    <mergeCell ref="F95:F96"/>
    <mergeCell ref="G95:G96"/>
    <mergeCell ref="S93:S94"/>
    <mergeCell ref="T93:T94"/>
    <mergeCell ref="U93:U94"/>
    <mergeCell ref="V93:V94"/>
    <mergeCell ref="W93:W94"/>
    <mergeCell ref="X93:X94"/>
    <mergeCell ref="M93:M94"/>
    <mergeCell ref="N93:N94"/>
    <mergeCell ref="O93:O94"/>
    <mergeCell ref="P93:P94"/>
    <mergeCell ref="Q93:Q94"/>
    <mergeCell ref="R93:R94"/>
    <mergeCell ref="AU92:AU93"/>
    <mergeCell ref="A93:A94"/>
    <mergeCell ref="B93:B94"/>
    <mergeCell ref="T95:T96"/>
    <mergeCell ref="Y93:Y94"/>
    <mergeCell ref="A99:A100"/>
    <mergeCell ref="B99:B100"/>
    <mergeCell ref="D99:D100"/>
    <mergeCell ref="E99:E100"/>
    <mergeCell ref="F99:F100"/>
    <mergeCell ref="G99:G100"/>
    <mergeCell ref="H99:H100"/>
    <mergeCell ref="S97:S98"/>
    <mergeCell ref="T97:T98"/>
    <mergeCell ref="K97:K98"/>
    <mergeCell ref="L97:L98"/>
    <mergeCell ref="M97:M98"/>
    <mergeCell ref="N97:N98"/>
    <mergeCell ref="O97:O98"/>
    <mergeCell ref="P97:R98"/>
    <mergeCell ref="A97:A98"/>
    <mergeCell ref="P95:P96"/>
    <mergeCell ref="Q95:Q96"/>
    <mergeCell ref="R95:R96"/>
    <mergeCell ref="S95:S96"/>
    <mergeCell ref="W99:W100"/>
    <mergeCell ref="X99:X100"/>
    <mergeCell ref="B97:B98"/>
    <mergeCell ref="D97:D98"/>
    <mergeCell ref="E97:E98"/>
    <mergeCell ref="F97:F98"/>
    <mergeCell ref="G97:G98"/>
    <mergeCell ref="H97:H98"/>
    <mergeCell ref="I97:I98"/>
    <mergeCell ref="J97:J98"/>
    <mergeCell ref="I99:I100"/>
    <mergeCell ref="J99:J100"/>
    <mergeCell ref="U95:U96"/>
    <mergeCell ref="H95:H96"/>
    <mergeCell ref="I95:I96"/>
    <mergeCell ref="J95:J96"/>
    <mergeCell ref="K95:K96"/>
    <mergeCell ref="L95:L96"/>
    <mergeCell ref="M95:O96"/>
    <mergeCell ref="Y97:Y98"/>
    <mergeCell ref="Z97:Z98"/>
    <mergeCell ref="AU98:AU99"/>
    <mergeCell ref="U97:U98"/>
    <mergeCell ref="V97:V98"/>
    <mergeCell ref="W97:W98"/>
    <mergeCell ref="X97:X98"/>
    <mergeCell ref="AU96:AU97"/>
    <mergeCell ref="V95:V96"/>
    <mergeCell ref="W95:W96"/>
    <mergeCell ref="X95:X96"/>
    <mergeCell ref="Y95:Y96"/>
    <mergeCell ref="Z95:Z96"/>
    <mergeCell ref="AA95:AA96"/>
    <mergeCell ref="Y99:Y100"/>
    <mergeCell ref="Z99:Z100"/>
    <mergeCell ref="O99:O100"/>
    <mergeCell ref="P99:P100"/>
    <mergeCell ref="Q99:Q100"/>
    <mergeCell ref="R99:R100"/>
    <mergeCell ref="S99:U100"/>
    <mergeCell ref="V99:V100"/>
    <mergeCell ref="K99:K100"/>
    <mergeCell ref="L99:L100"/>
    <mergeCell ref="M99:M100"/>
    <mergeCell ref="N99:N100"/>
  </mergeCells>
  <conditionalFormatting sqref="Z10:Z11">
    <cfRule type="expression" dxfId="21" priority="18">
      <formula>MOD($Z10,8)=1</formula>
    </cfRule>
  </conditionalFormatting>
  <conditionalFormatting sqref="Z12:Z13">
    <cfRule type="expression" dxfId="20" priority="17">
      <formula>MOD($Z12,8)=1</formula>
    </cfRule>
  </conditionalFormatting>
  <conditionalFormatting sqref="Z14:Z16">
    <cfRule type="expression" dxfId="19" priority="16">
      <formula>MOD($Z14,8)=1</formula>
    </cfRule>
  </conditionalFormatting>
  <conditionalFormatting sqref="Z27:Z28">
    <cfRule type="expression" dxfId="18" priority="15">
      <formula>MOD($Z27,8)=1</formula>
    </cfRule>
  </conditionalFormatting>
  <conditionalFormatting sqref="Z29:Z30">
    <cfRule type="expression" dxfId="17" priority="14">
      <formula>MOD($Z29,8)=1</formula>
    </cfRule>
  </conditionalFormatting>
  <conditionalFormatting sqref="Z31:Z33">
    <cfRule type="expression" dxfId="16" priority="13">
      <formula>MOD($Z31,8)=1</formula>
    </cfRule>
  </conditionalFormatting>
  <conditionalFormatting sqref="Z44:Z45">
    <cfRule type="expression" dxfId="15" priority="12">
      <formula>MOD($Z44,8)=1</formula>
    </cfRule>
  </conditionalFormatting>
  <conditionalFormatting sqref="Z46:Z47">
    <cfRule type="expression" dxfId="14" priority="11">
      <formula>MOD($Z46,8)=1</formula>
    </cfRule>
  </conditionalFormatting>
  <conditionalFormatting sqref="Z48:Z50">
    <cfRule type="expression" dxfId="13" priority="10">
      <formula>MOD($Z48,8)=1</formula>
    </cfRule>
  </conditionalFormatting>
  <conditionalFormatting sqref="Z61:Z62">
    <cfRule type="expression" dxfId="12" priority="9">
      <formula>MOD($Z61,8)=1</formula>
    </cfRule>
  </conditionalFormatting>
  <conditionalFormatting sqref="Z63:Z64">
    <cfRule type="expression" dxfId="11" priority="8">
      <formula>MOD($Z63,8)=1</formula>
    </cfRule>
  </conditionalFormatting>
  <conditionalFormatting sqref="Z65:Z67">
    <cfRule type="expression" dxfId="10" priority="7">
      <formula>MOD($Z65,8)=1</formula>
    </cfRule>
  </conditionalFormatting>
  <conditionalFormatting sqref="Z78:Z79">
    <cfRule type="expression" dxfId="9" priority="6">
      <formula>MOD($Z78,8)=1</formula>
    </cfRule>
  </conditionalFormatting>
  <conditionalFormatting sqref="Z80:Z81">
    <cfRule type="expression" dxfId="8" priority="5">
      <formula>MOD($Z80,8)=1</formula>
    </cfRule>
  </conditionalFormatting>
  <conditionalFormatting sqref="Z82:Z84">
    <cfRule type="expression" dxfId="7" priority="4">
      <formula>MOD($Z82,8)=1</formula>
    </cfRule>
  </conditionalFormatting>
  <conditionalFormatting sqref="Z95:Z96">
    <cfRule type="expression" dxfId="6" priority="3">
      <formula>MOD($Z95,8)=1</formula>
    </cfRule>
  </conditionalFormatting>
  <conditionalFormatting sqref="Z97:Z98">
    <cfRule type="expression" dxfId="5" priority="2">
      <formula>MOD($Z97,8)=1</formula>
    </cfRule>
  </conditionalFormatting>
  <conditionalFormatting sqref="Z99:Z101">
    <cfRule type="expression" dxfId="4" priority="1">
      <formula>MOD($Z99,8)=1</formula>
    </cfRule>
  </conditionalFormatting>
  <pageMargins left="0.23622047244094491" right="0.23622047244094491" top="0.31496062992125984" bottom="0.31496062992125984" header="0" footer="0"/>
  <pageSetup paperSize="9" scale="72" orientation="landscape" horizontalDpi="300" verticalDpi="300" r:id="rId1"/>
  <rowBreaks count="2" manualBreakCount="2">
    <brk id="35" max="16383" man="1"/>
    <brk id="69" max="3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3"/>
  <sheetViews>
    <sheetView tabSelected="1" view="pageBreakPreview" topLeftCell="A2" zoomScale="115" zoomScaleNormal="100" zoomScaleSheetLayoutView="115" workbookViewId="0">
      <selection activeCell="A32" sqref="A32:A33"/>
    </sheetView>
  </sheetViews>
  <sheetFormatPr defaultColWidth="9.140625" defaultRowHeight="12.75" x14ac:dyDescent="0.2"/>
  <cols>
    <col min="1" max="1" width="3.5703125" style="2" customWidth="1"/>
    <col min="2" max="2" width="2.7109375" style="2" customWidth="1"/>
    <col min="3" max="3" width="18.7109375" style="2" customWidth="1"/>
    <col min="4" max="7" width="18.7109375" style="3" customWidth="1"/>
    <col min="8" max="8" width="16.42578125" customWidth="1"/>
  </cols>
  <sheetData>
    <row r="1" spans="1:7" ht="30.95" customHeight="1" x14ac:dyDescent="0.2">
      <c r="A1" s="103"/>
      <c r="B1" s="237" t="s">
        <v>438</v>
      </c>
      <c r="C1" s="237"/>
      <c r="D1" s="237"/>
      <c r="E1" s="237"/>
      <c r="F1" s="237"/>
      <c r="G1" s="237"/>
    </row>
    <row r="2" spans="1:7" ht="12" customHeight="1" x14ac:dyDescent="0.2">
      <c r="A2" s="275">
        <v>16</v>
      </c>
      <c r="B2" s="255">
        <v>1</v>
      </c>
      <c r="C2" s="73" t="str">
        <f>IF(A2&gt;0,VLOOKUP(A2,seznam!$A$2:$C$398,3),"------")</f>
        <v>Triangl Rájec</v>
      </c>
      <c r="D2" s="74"/>
      <c r="E2" s="74"/>
      <c r="F2" s="278" t="str">
        <f>'1.st A+B'!Y2</f>
        <v>Rájec 16.9.2023</v>
      </c>
      <c r="G2" s="279"/>
    </row>
    <row r="3" spans="1:7" ht="12" customHeight="1" x14ac:dyDescent="0.2">
      <c r="A3" s="276"/>
      <c r="B3" s="195"/>
      <c r="C3" s="88" t="str">
        <f>IF(A2&gt;0,VLOOKUP(A2,seznam!$A$2:$C$398,2),"------")</f>
        <v>Lužný Jiří</v>
      </c>
      <c r="D3" s="74"/>
      <c r="E3" s="74"/>
      <c r="F3" s="279"/>
      <c r="G3" s="279"/>
    </row>
    <row r="4" spans="1:7" ht="12" customHeight="1" x14ac:dyDescent="0.2">
      <c r="A4" s="275">
        <v>179</v>
      </c>
      <c r="B4" s="277">
        <v>2</v>
      </c>
      <c r="C4" s="75" t="str">
        <f>IF(A4&gt;0,VLOOKUP(A4,seznam!$A$2:$C$398,3),"------")</f>
        <v>Letokruh Letovice</v>
      </c>
      <c r="D4" s="76" t="str">
        <f>IF('zap_pav A'!J2&gt;'zap_pav A'!L2,'zap_pav A'!B2,IF('zap_pav A'!J2&lt;'zap_pav A'!L2,'zap_pav A'!D2," "))</f>
        <v>Lužný Jiří</v>
      </c>
      <c r="E4" s="74"/>
      <c r="F4" s="74"/>
      <c r="G4" s="74"/>
    </row>
    <row r="5" spans="1:7" ht="12" customHeight="1" x14ac:dyDescent="0.2">
      <c r="A5" s="276"/>
      <c r="B5" s="277"/>
      <c r="C5" s="89" t="str">
        <f>IF(A4&gt;0,VLOOKUP(A4,seznam!$A$2:$C$398,2),"------")</f>
        <v>Němeček Václav st.</v>
      </c>
      <c r="D5" s="74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3:0   (;;;;)</v>
      </c>
      <c r="E5" s="77"/>
      <c r="F5" s="74"/>
      <c r="G5" s="74"/>
    </row>
    <row r="6" spans="1:7" ht="12" customHeight="1" x14ac:dyDescent="0.2">
      <c r="A6" s="275">
        <v>361</v>
      </c>
      <c r="B6" s="277">
        <v>3</v>
      </c>
      <c r="C6" s="73" t="str">
        <f>IF(A6&gt;0,VLOOKUP(A6,seznam!$A$2:$C$398,3),"------")</f>
        <v>Jestřábi Svitávka</v>
      </c>
      <c r="D6" s="74"/>
      <c r="E6" s="78" t="str">
        <f>IF('zap_pav A'!W2&gt;'zap_pav A'!Y2,'zap_pav A'!O2,IF('zap_pav A'!W2&lt;'zap_pav A'!Y2,'zap_pav A'!Q2," "))</f>
        <v>Lužný Jiří</v>
      </c>
      <c r="F6" s="74"/>
      <c r="G6" s="74"/>
    </row>
    <row r="7" spans="1:7" ht="12" customHeight="1" x14ac:dyDescent="0.2">
      <c r="A7" s="276"/>
      <c r="B7" s="277"/>
      <c r="C7" s="88" t="str">
        <f>IF(A6&gt;0,VLOOKUP(A6,seznam!$A$2:$C$398,2),"------")</f>
        <v>Všianský Jiří</v>
      </c>
      <c r="D7" s="74"/>
      <c r="E7" s="77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3:0   (5;10;10;;)</v>
      </c>
      <c r="F7" s="77"/>
      <c r="G7" s="74"/>
    </row>
    <row r="8" spans="1:7" ht="12" customHeight="1" x14ac:dyDescent="0.2">
      <c r="A8" s="275">
        <v>30</v>
      </c>
      <c r="B8" s="277">
        <v>4</v>
      </c>
      <c r="C8" s="75" t="str">
        <f>IF(A8&gt;0,VLOOKUP(A8,seznam!$A$2:$C$398,3),"------")</f>
        <v>KST Kunštát</v>
      </c>
      <c r="D8" s="76" t="str">
        <f>IF('zap_pav A'!J3&gt;'zap_pav A'!L3,'zap_pav A'!B3,IF('zap_pav A'!J3&lt;'zap_pav A'!L3,'zap_pav A'!D3," "))</f>
        <v>Andrle Martin</v>
      </c>
      <c r="E8" s="77"/>
      <c r="F8" s="77"/>
      <c r="G8" s="74"/>
    </row>
    <row r="9" spans="1:7" ht="12" customHeight="1" x14ac:dyDescent="0.2">
      <c r="A9" s="276"/>
      <c r="B9" s="277"/>
      <c r="C9" s="89" t="str">
        <f>IF(A8&gt;0,VLOOKUP(A8,seznam!$A$2:$C$398,2),"------")</f>
        <v>Andrle Martin</v>
      </c>
      <c r="D9" s="74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3:0   (8;8;8;;)</v>
      </c>
      <c r="E9" s="74"/>
      <c r="F9" s="77"/>
      <c r="G9" s="74"/>
    </row>
    <row r="10" spans="1:7" ht="12" customHeight="1" x14ac:dyDescent="0.2">
      <c r="A10" s="275">
        <v>61</v>
      </c>
      <c r="B10" s="277">
        <v>5</v>
      </c>
      <c r="C10" s="73" t="str">
        <f>IF(A10&gt;0,VLOOKUP(A10,seznam!$A$2:$C$398,3),"------")</f>
        <v>KST Blansko</v>
      </c>
      <c r="D10" s="74"/>
      <c r="E10" s="74"/>
      <c r="F10" s="78" t="str">
        <f>IF('zap_pav A'!W7&gt;'zap_pav A'!Y7,'zap_pav A'!O7,IF('zap_pav A'!W7&lt;'zap_pav A'!Y7,'zap_pav A'!Q7," "))</f>
        <v>Lužný Jiří</v>
      </c>
      <c r="G10" s="74"/>
    </row>
    <row r="11" spans="1:7" ht="12" customHeight="1" x14ac:dyDescent="0.2">
      <c r="A11" s="276"/>
      <c r="B11" s="277"/>
      <c r="C11" s="88" t="str">
        <f>IF(A10&gt;0,VLOOKUP(A10,seznam!$A$2:$C$398,2),"------")</f>
        <v>Pokorný Martin</v>
      </c>
      <c r="D11" s="74"/>
      <c r="E11" s="74"/>
      <c r="F11" s="77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3:0   (6;7;9;;)</v>
      </c>
      <c r="G11" s="77"/>
    </row>
    <row r="12" spans="1:7" ht="12" customHeight="1" x14ac:dyDescent="0.2">
      <c r="A12" s="275">
        <v>148</v>
      </c>
      <c r="B12" s="277">
        <v>6</v>
      </c>
      <c r="C12" s="75" t="str">
        <f>IF(A12&gt;0,VLOOKUP(A12,seznam!$A$2:$C$398,3),"------")</f>
        <v>Letokruh Letovice</v>
      </c>
      <c r="D12" s="76" t="str">
        <f>IF('zap_pav A'!J4&gt;'zap_pav A'!L4,'zap_pav A'!B4,IF('zap_pav A'!J4&lt;'zap_pav A'!L4,'zap_pav A'!D4," "))</f>
        <v>Pokorný Martin</v>
      </c>
      <c r="E12" s="74"/>
      <c r="F12" s="77"/>
      <c r="G12" s="77"/>
    </row>
    <row r="13" spans="1:7" ht="12" customHeight="1" x14ac:dyDescent="0.2">
      <c r="A13" s="276"/>
      <c r="B13" s="277"/>
      <c r="C13" s="89" t="str">
        <f>IF(A12&gt;0,VLOOKUP(A12,seznam!$A$2:$C$398,2),"------")</f>
        <v>Chlup Dominik</v>
      </c>
      <c r="D13" s="74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(9;3;8;;)</v>
      </c>
      <c r="E13" s="77"/>
      <c r="F13" s="77"/>
      <c r="G13" s="77"/>
    </row>
    <row r="14" spans="1:7" ht="12" customHeight="1" x14ac:dyDescent="0.2">
      <c r="A14" s="275">
        <v>162</v>
      </c>
      <c r="B14" s="277">
        <v>7</v>
      </c>
      <c r="C14" s="73" t="str">
        <f>IF(A14&gt;0,VLOOKUP(A14,seznam!$A$2:$C$398,3),"------")</f>
        <v>TJ Sokol Vanovice</v>
      </c>
      <c r="D14" s="74"/>
      <c r="E14" s="78" t="str">
        <f>IF('zap_pav A'!W3&gt;'zap_pav A'!Y3,'zap_pav A'!O3,IF('zap_pav A'!W3&lt;'zap_pav A'!Y3,'zap_pav A'!Q3," "))</f>
        <v>Sehnal Stanislav</v>
      </c>
      <c r="F14" s="77"/>
      <c r="G14" s="77"/>
    </row>
    <row r="15" spans="1:7" ht="12" customHeight="1" x14ac:dyDescent="0.2">
      <c r="A15" s="276"/>
      <c r="B15" s="277"/>
      <c r="C15" s="88" t="str">
        <f>IF(A14&gt;0,VLOOKUP(A14,seznam!$A$2:$C$398,2),"------")</f>
        <v>Palbuchta Kryštof</v>
      </c>
      <c r="D15" s="74"/>
      <c r="E15" s="77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3:2   (0;0;0;;)</v>
      </c>
      <c r="F15" s="74"/>
      <c r="G15" s="77"/>
    </row>
    <row r="16" spans="1:7" ht="12" customHeight="1" x14ac:dyDescent="0.2">
      <c r="A16" s="275">
        <v>29</v>
      </c>
      <c r="B16" s="277">
        <v>8</v>
      </c>
      <c r="C16" s="75" t="str">
        <f>IF(A16&gt;0,VLOOKUP(A16,seznam!$A$2:$C$398,3),"------")</f>
        <v>Triangl Rájec</v>
      </c>
      <c r="D16" s="76" t="str">
        <f>IF('zap_pav A'!J5&gt;'zap_pav A'!L5,'zap_pav A'!B5,IF('zap_pav A'!J5&lt;'zap_pav A'!L5,'zap_pav A'!D5," "))</f>
        <v>Sehnal Stanislav</v>
      </c>
      <c r="E16" s="77"/>
      <c r="F16" s="74"/>
      <c r="G16" s="77"/>
    </row>
    <row r="17" spans="1:7" ht="12" customHeight="1" x14ac:dyDescent="0.2">
      <c r="A17" s="276"/>
      <c r="B17" s="277"/>
      <c r="C17" s="89" t="str">
        <f>IF(A16&gt;0,VLOOKUP(A16,seznam!$A$2:$C$398,2),"------")</f>
        <v>Sehnal Stanislav</v>
      </c>
      <c r="D17" s="74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3:0   (0;0;0;;)</v>
      </c>
      <c r="E17" s="74"/>
      <c r="F17" s="74"/>
      <c r="G17" s="77"/>
    </row>
    <row r="18" spans="1:7" ht="12" customHeight="1" x14ac:dyDescent="0.2">
      <c r="A18" s="275">
        <v>362</v>
      </c>
      <c r="B18" s="277">
        <v>9</v>
      </c>
      <c r="C18" s="73" t="str">
        <f>IF(A18&gt;0,VLOOKUP(A18,seznam!$A$2:$C$398,3),"------")</f>
        <v>Triangl Rájec</v>
      </c>
      <c r="D18" s="74"/>
      <c r="E18" s="74"/>
      <c r="F18" s="74"/>
      <c r="G18" s="78" t="str">
        <f>IF('zap_pav A'!W10&gt;'zap_pav A'!Y10,'zap_pav A'!O10,IF('zap_pav A'!W10&lt;'zap_pav A'!Y10,'zap_pav A'!Q10," "))</f>
        <v>Krejčí Petr</v>
      </c>
    </row>
    <row r="19" spans="1:7" ht="12" customHeight="1" x14ac:dyDescent="0.2">
      <c r="A19" s="276"/>
      <c r="B19" s="277"/>
      <c r="C19" s="88" t="str">
        <f>IF(A18&gt;0,VLOOKUP(A18,seznam!$A$2:$C$398,2),"------")</f>
        <v>Krejčí Petr</v>
      </c>
      <c r="D19" s="74"/>
      <c r="E19" s="74"/>
      <c r="F19" s="81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3:0   (0;0;0;;)</v>
      </c>
    </row>
    <row r="20" spans="1:7" ht="12" customHeight="1" x14ac:dyDescent="0.2">
      <c r="A20" s="275">
        <v>75</v>
      </c>
      <c r="B20" s="277">
        <v>10</v>
      </c>
      <c r="C20" s="75" t="str">
        <f>IF(A20&gt;0,VLOOKUP(A20,seznam!$A$2:$C$398,3),"------")</f>
        <v>Triangl Rájec</v>
      </c>
      <c r="D20" s="76" t="str">
        <f>IF('zap_pav A'!J6&gt;'zap_pav A'!L6,'zap_pav A'!B6,IF('zap_pav A'!J6&lt;'zap_pav A'!L6,'zap_pav A'!D6," "))</f>
        <v>Krejčí Petr</v>
      </c>
      <c r="E20" s="74"/>
      <c r="F20" s="81"/>
      <c r="G20"/>
    </row>
    <row r="21" spans="1:7" ht="12" customHeight="1" x14ac:dyDescent="0.2">
      <c r="A21" s="276"/>
      <c r="B21" s="277"/>
      <c r="C21" s="89" t="str">
        <f>IF(A20&gt;0,VLOOKUP(A20,seznam!$A$2:$C$398,2),"------")</f>
        <v>Dudek Michal</v>
      </c>
      <c r="D21" s="74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3:2   (;;;;)</v>
      </c>
      <c r="E21" s="77"/>
      <c r="F21" s="81"/>
      <c r="G21"/>
    </row>
    <row r="22" spans="1:7" ht="12" customHeight="1" x14ac:dyDescent="0.2">
      <c r="A22" s="275">
        <v>91</v>
      </c>
      <c r="B22" s="277">
        <v>11</v>
      </c>
      <c r="C22" s="73" t="str">
        <f>IF(A22&gt;0,VLOOKUP(A22,seznam!$A$2:$C$398,3),"------")</f>
        <v>Triangl Rájec</v>
      </c>
      <c r="D22" s="74"/>
      <c r="E22" s="78" t="str">
        <f>IF('zap_pav A'!W4&gt;'zap_pav A'!Y4,'zap_pav A'!O4,IF('zap_pav A'!W4&lt;'zap_pav A'!Y4,'zap_pav A'!Q4," "))</f>
        <v>Krejčí Petr</v>
      </c>
      <c r="F22" s="81"/>
      <c r="G22"/>
    </row>
    <row r="23" spans="1:7" ht="12" customHeight="1" x14ac:dyDescent="0.2">
      <c r="A23" s="276"/>
      <c r="B23" s="277"/>
      <c r="C23" s="88" t="str">
        <f>IF(A22&gt;0,VLOOKUP(A22,seznam!$A$2:$C$398,2),"------")</f>
        <v>Malach Martin</v>
      </c>
      <c r="D23" s="74"/>
      <c r="E23" s="77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3:0   (;;;;)</v>
      </c>
      <c r="F23" s="80"/>
      <c r="G23"/>
    </row>
    <row r="24" spans="1:7" ht="12" customHeight="1" x14ac:dyDescent="0.2">
      <c r="A24" s="275">
        <v>182</v>
      </c>
      <c r="B24" s="277">
        <v>12</v>
      </c>
      <c r="C24" s="75" t="str">
        <f>IF(A24&gt;0,VLOOKUP(A24,seznam!$A$2:$C$398,3),"------")</f>
        <v>KST Kunštát</v>
      </c>
      <c r="D24" s="76" t="str">
        <f>IF('zap_pav A'!J7&gt;'zap_pav A'!L7,'zap_pav A'!B7,IF('zap_pav A'!J7&lt;'zap_pav A'!L7,'zap_pav A'!D7," "))</f>
        <v>Malach Martin</v>
      </c>
      <c r="E24" s="77"/>
      <c r="F24" s="80"/>
      <c r="G24"/>
    </row>
    <row r="25" spans="1:7" ht="12" customHeight="1" x14ac:dyDescent="0.2">
      <c r="A25" s="276"/>
      <c r="B25" s="277"/>
      <c r="C25" s="89" t="str">
        <f>IF(A24&gt;0,VLOOKUP(A24,seznam!$A$2:$C$398,2),"------")</f>
        <v>Tušla Antonín</v>
      </c>
      <c r="D25" s="74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3:1   (-6;5;13;5;)</v>
      </c>
      <c r="E25" s="74"/>
      <c r="F25" s="80"/>
      <c r="G25"/>
    </row>
    <row r="26" spans="1:7" ht="12" customHeight="1" x14ac:dyDescent="0.2">
      <c r="A26" s="275">
        <v>37</v>
      </c>
      <c r="B26" s="277">
        <v>13</v>
      </c>
      <c r="C26" s="73" t="str">
        <f>IF(A26&gt;0,VLOOKUP(A26,seznam!$A$2:$C$398,3),"------")</f>
        <v>KST Kunštát</v>
      </c>
      <c r="D26" s="74"/>
      <c r="E26" s="74"/>
      <c r="F26" s="83" t="str">
        <f>IF('zap_pav A'!W8&gt;'zap_pav A'!Y8,'zap_pav A'!O8,IF('zap_pav A'!W8&lt;'zap_pav A'!Y8,'zap_pav A'!Q8," "))</f>
        <v>Krejčí Petr</v>
      </c>
      <c r="G26"/>
    </row>
    <row r="27" spans="1:7" ht="12" customHeight="1" x14ac:dyDescent="0.2">
      <c r="A27" s="276"/>
      <c r="B27" s="277"/>
      <c r="C27" s="88" t="str">
        <f>IF(A26&gt;0,VLOOKUP(A26,seznam!$A$2:$C$398,2),"------")</f>
        <v>Rouchal Jan</v>
      </c>
      <c r="D27" s="74"/>
      <c r="E27" s="74"/>
      <c r="F27" s="77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3:0   (;;;;)</v>
      </c>
      <c r="G27"/>
    </row>
    <row r="28" spans="1:7" ht="12" customHeight="1" x14ac:dyDescent="0.2">
      <c r="A28" s="275">
        <v>72</v>
      </c>
      <c r="B28" s="277">
        <v>14</v>
      </c>
      <c r="C28" s="75" t="str">
        <f>IF(A28&gt;0,VLOOKUP(A28,seznam!$A$2:$C$398,3),"------")</f>
        <v>Velké Opatovice</v>
      </c>
      <c r="D28" s="76" t="str">
        <f>IF('zap_pav A'!J8&gt;'zap_pav A'!L8,'zap_pav A'!B8,IF('zap_pav A'!J8&lt;'zap_pav A'!L8,'zap_pav A'!D8," "))</f>
        <v>Zemánek Jaroslav</v>
      </c>
      <c r="E28" s="74"/>
      <c r="F28" s="77"/>
      <c r="G28"/>
    </row>
    <row r="29" spans="1:7" ht="12" customHeight="1" x14ac:dyDescent="0.2">
      <c r="A29" s="276"/>
      <c r="B29" s="277"/>
      <c r="C29" s="89" t="str">
        <f>IF(A28&gt;0,VLOOKUP(A28,seznam!$A$2:$C$398,2),"------")</f>
        <v>Zemánek Jaroslav</v>
      </c>
      <c r="D29" s="74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3:2   (0;0;0;;)</v>
      </c>
      <c r="E29" s="77"/>
      <c r="F29" s="77"/>
      <c r="G29"/>
    </row>
    <row r="30" spans="1:7" ht="12" customHeight="1" x14ac:dyDescent="0.2">
      <c r="A30" s="275">
        <v>113</v>
      </c>
      <c r="B30" s="277">
        <v>15</v>
      </c>
      <c r="C30" s="73" t="str">
        <f>IF(A30&gt;0,VLOOKUP(A30,seznam!$A$2:$C$398,3),"------")</f>
        <v>Velké Opatovice</v>
      </c>
      <c r="D30" s="74"/>
      <c r="E30" s="78" t="str">
        <f>IF('zap_pav A'!W5&gt;'zap_pav A'!Y5,'zap_pav A'!O5,IF('zap_pav A'!W5&lt;'zap_pav A'!Y5,'zap_pav A'!Q5," "))</f>
        <v>Vykydal Lubomír</v>
      </c>
      <c r="F30" s="77"/>
      <c r="G30"/>
    </row>
    <row r="31" spans="1:7" ht="12" customHeight="1" x14ac:dyDescent="0.2">
      <c r="A31" s="276"/>
      <c r="B31" s="277"/>
      <c r="C31" s="88" t="str">
        <f>IF(A30&gt;0,VLOOKUP(A30,seznam!$A$2:$C$398,2),"------")</f>
        <v>Veselý Ivo</v>
      </c>
      <c r="D31" s="74"/>
      <c r="E31" s="77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(0;0;0;;)</v>
      </c>
      <c r="F31" s="74"/>
      <c r="G31"/>
    </row>
    <row r="32" spans="1:7" ht="12" customHeight="1" x14ac:dyDescent="0.2">
      <c r="A32" s="275">
        <v>22</v>
      </c>
      <c r="B32" s="277">
        <v>16</v>
      </c>
      <c r="C32" s="75" t="str">
        <f>IF(A32&gt;0,VLOOKUP(A32,seznam!$A$2:$C$398,3),"------")</f>
        <v>Velké Opatovice</v>
      </c>
      <c r="D32" s="76" t="str">
        <f>IF('zap_pav A'!J9&gt;'zap_pav A'!L9,'zap_pav A'!B9,IF('zap_pav A'!J9&lt;'zap_pav A'!L9,'zap_pav A'!D9," "))</f>
        <v>Vykydal Lubomír</v>
      </c>
      <c r="E32" s="77"/>
      <c r="F32" s="74"/>
      <c r="G32"/>
    </row>
    <row r="33" spans="1:7" ht="12" customHeight="1" x14ac:dyDescent="0.2">
      <c r="A33" s="276"/>
      <c r="B33" s="277"/>
      <c r="C33" s="89" t="str">
        <f>IF(A32&gt;0,VLOOKUP(A32,seznam!$A$2:$C$398,2),"------")</f>
        <v>Vykydal Lubomír</v>
      </c>
      <c r="D33" s="74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3:1   (0;0;0;;)</v>
      </c>
      <c r="E33" s="74"/>
      <c r="F33" s="74"/>
      <c r="G33"/>
    </row>
  </sheetData>
  <mergeCells count="34">
    <mergeCell ref="A6:A7"/>
    <mergeCell ref="B6:B7"/>
    <mergeCell ref="B1:G1"/>
    <mergeCell ref="A2:A3"/>
    <mergeCell ref="B2:B3"/>
    <mergeCell ref="A4:A5"/>
    <mergeCell ref="B4:B5"/>
    <mergeCell ref="F2:G3"/>
    <mergeCell ref="A8:A9"/>
    <mergeCell ref="B8:B9"/>
    <mergeCell ref="A10:A11"/>
    <mergeCell ref="B10:B11"/>
    <mergeCell ref="A12:A13"/>
    <mergeCell ref="B12:B13"/>
    <mergeCell ref="B14:B15"/>
    <mergeCell ref="A16:A17"/>
    <mergeCell ref="B16:B17"/>
    <mergeCell ref="A18:A19"/>
    <mergeCell ref="B18:B19"/>
    <mergeCell ref="A14:A15"/>
    <mergeCell ref="A32:A33"/>
    <mergeCell ref="B32:B3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</mergeCells>
  <pageMargins left="0.19685039370078741" right="0.19685039370078741" top="0" bottom="0" header="0" footer="0"/>
  <pageSetup paperSize="9" fitToHeight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2"/>
  <sheetViews>
    <sheetView workbookViewId="0">
      <selection activeCell="X14" sqref="X14"/>
    </sheetView>
  </sheetViews>
  <sheetFormatPr defaultColWidth="9.140625"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80" t="s">
        <v>19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N1" s="280" t="s">
        <v>20</v>
      </c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x14ac:dyDescent="0.2">
      <c r="A2" s="50">
        <v>1</v>
      </c>
      <c r="B2" s="51" t="str">
        <f>' pavouk A'!C3</f>
        <v>Lužný Jiří</v>
      </c>
      <c r="C2" s="52" t="s">
        <v>8</v>
      </c>
      <c r="D2" s="10" t="str">
        <f>' pavouk A'!C5</f>
        <v>Němeček Václav st.</v>
      </c>
      <c r="E2" s="40"/>
      <c r="F2" s="41"/>
      <c r="G2" s="41"/>
      <c r="H2" s="41"/>
      <c r="I2" s="57"/>
      <c r="J2" s="55">
        <v>3</v>
      </c>
      <c r="K2" s="23" t="s">
        <v>5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Lužný Jiří</v>
      </c>
      <c r="P2" s="52" t="s">
        <v>8</v>
      </c>
      <c r="Q2" s="10" t="str">
        <f>' pavouk A'!D8</f>
        <v>Andrle Martin</v>
      </c>
      <c r="R2" s="40" t="s">
        <v>456</v>
      </c>
      <c r="S2" s="41" t="s">
        <v>457</v>
      </c>
      <c r="T2" s="41" t="s">
        <v>457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pavouk A'!C7</f>
        <v>Všianský Jiří</v>
      </c>
      <c r="C3" s="49" t="s">
        <v>8</v>
      </c>
      <c r="D3" s="11" t="str">
        <f>' pavouk A'!C9</f>
        <v>Andrle Martin</v>
      </c>
      <c r="E3" s="42" t="s">
        <v>469</v>
      </c>
      <c r="F3" s="39" t="s">
        <v>469</v>
      </c>
      <c r="G3" s="39" t="s">
        <v>469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Pokorný Martin</v>
      </c>
      <c r="P3" s="49" t="s">
        <v>8</v>
      </c>
      <c r="Q3" s="48" t="str">
        <f>' pavouk A'!D16</f>
        <v>Sehnal Stanislav</v>
      </c>
      <c r="R3" s="42"/>
      <c r="S3" s="39"/>
      <c r="T3" s="39"/>
      <c r="U3" s="39"/>
      <c r="V3" s="58"/>
      <c r="W3" s="56">
        <v>2</v>
      </c>
      <c r="X3" s="26" t="s">
        <v>5</v>
      </c>
      <c r="Y3" s="27">
        <v>3</v>
      </c>
    </row>
    <row r="4" spans="1:25" x14ac:dyDescent="0.2">
      <c r="A4" s="53">
        <v>3</v>
      </c>
      <c r="B4" s="48" t="str">
        <f>' pavouk A'!C11</f>
        <v>Pokorný Martin</v>
      </c>
      <c r="C4" s="49" t="s">
        <v>8</v>
      </c>
      <c r="D4" s="11" t="str">
        <f>' pavouk A'!C13</f>
        <v>Chlup Dominik</v>
      </c>
      <c r="E4" s="42" t="s">
        <v>461</v>
      </c>
      <c r="F4" s="39" t="s">
        <v>464</v>
      </c>
      <c r="G4" s="39" t="s">
        <v>463</v>
      </c>
      <c r="H4" s="39"/>
      <c r="I4" s="58"/>
      <c r="J4" s="56">
        <f t="shared" ref="J4:J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5</v>
      </c>
      <c r="L4" s="27">
        <f t="shared" ref="L4:L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Krejčí Petr</v>
      </c>
      <c r="P4" s="49" t="s">
        <v>8</v>
      </c>
      <c r="Q4" s="11" t="str">
        <f>' pavouk A'!D24</f>
        <v>Malach Martin</v>
      </c>
      <c r="R4" s="42"/>
      <c r="S4" s="39"/>
      <c r="T4" s="39"/>
      <c r="U4" s="39"/>
      <c r="V4" s="58"/>
      <c r="W4" s="56">
        <v>3</v>
      </c>
      <c r="X4" s="26" t="s">
        <v>5</v>
      </c>
      <c r="Y4" s="27">
        <f t="shared" ref="Y4" si="2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ht="13.5" thickBot="1" x14ac:dyDescent="0.25">
      <c r="A5" s="53">
        <v>4</v>
      </c>
      <c r="B5" s="48" t="str">
        <f>' pavouk A'!C15</f>
        <v>Palbuchta Kryštof</v>
      </c>
      <c r="C5" s="49" t="s">
        <v>8</v>
      </c>
      <c r="D5" s="11" t="str">
        <f>' pavouk A'!C17</f>
        <v>Sehnal Stanislav</v>
      </c>
      <c r="E5" s="42"/>
      <c r="F5" s="39"/>
      <c r="G5" s="39"/>
      <c r="H5" s="39"/>
      <c r="I5" s="58"/>
      <c r="J5" s="56">
        <f t="shared" si="0"/>
        <v>0</v>
      </c>
      <c r="K5" s="26" t="s">
        <v>5</v>
      </c>
      <c r="L5" s="27">
        <v>3</v>
      </c>
      <c r="N5" s="54">
        <v>4</v>
      </c>
      <c r="O5" s="59" t="str">
        <f>' pavouk A'!D28</f>
        <v>Zemánek Jaroslav</v>
      </c>
      <c r="P5" s="60" t="s">
        <v>8</v>
      </c>
      <c r="Q5" s="12" t="str">
        <f>' pavouk A'!D32</f>
        <v>Vykydal Lubomír</v>
      </c>
      <c r="R5" s="43"/>
      <c r="S5" s="44"/>
      <c r="T5" s="44"/>
      <c r="U5" s="44"/>
      <c r="V5" s="61"/>
      <c r="W5" s="62">
        <f t="shared" ref="W5" si="3">IF(AND(LEN(R5)&gt;0,MID(R5,1,1)&lt;&gt;"-"),"1","0")+IF(AND(LEN(S5)&gt;0,MID(S5,1,1)&lt;&gt;"-"),"1","0")+IF(AND(LEN(T5)&gt;0,MID(T5,1,1)&lt;&gt;"-"),"1","0")+IF(AND(LEN(U5)&gt;0,MID(U5,1,1)&lt;&gt;"-"),"1","0")+IF(AND(LEN(V5)&gt;0,MID(V5,1,1)&lt;&gt;"-"),"1","0")</f>
        <v>0</v>
      </c>
      <c r="X5" s="29" t="s">
        <v>5</v>
      </c>
      <c r="Y5" s="30">
        <v>3</v>
      </c>
    </row>
    <row r="6" spans="1:25" ht="13.5" thickBot="1" x14ac:dyDescent="0.25">
      <c r="A6" s="53">
        <v>5</v>
      </c>
      <c r="B6" s="48" t="str">
        <f>' pavouk A'!C19</f>
        <v>Krejčí Petr</v>
      </c>
      <c r="C6" s="49" t="s">
        <v>8</v>
      </c>
      <c r="D6" s="11" t="str">
        <f>' pavouk A'!C21</f>
        <v>Dudek Michal</v>
      </c>
      <c r="E6" s="42"/>
      <c r="F6" s="39"/>
      <c r="G6" s="39"/>
      <c r="H6" s="39"/>
      <c r="I6" s="58"/>
      <c r="J6" s="56">
        <v>3</v>
      </c>
      <c r="K6" s="26" t="s">
        <v>5</v>
      </c>
      <c r="L6" s="27">
        <v>2</v>
      </c>
      <c r="N6" s="281" t="s">
        <v>21</v>
      </c>
      <c r="O6" s="281"/>
      <c r="P6" s="281"/>
      <c r="Q6" s="281"/>
      <c r="R6" s="280"/>
      <c r="S6" s="280"/>
      <c r="T6" s="280"/>
      <c r="U6" s="280"/>
      <c r="V6" s="280"/>
      <c r="W6" s="280"/>
      <c r="X6" s="280"/>
      <c r="Y6" s="280"/>
    </row>
    <row r="7" spans="1:25" x14ac:dyDescent="0.2">
      <c r="A7" s="53">
        <v>6</v>
      </c>
      <c r="B7" s="48" t="str">
        <f>' pavouk A'!C23</f>
        <v>Malach Martin</v>
      </c>
      <c r="C7" s="49" t="s">
        <v>8</v>
      </c>
      <c r="D7" s="11" t="str">
        <f>' pavouk A'!C25</f>
        <v>Tušla Antonín</v>
      </c>
      <c r="E7" s="42" t="s">
        <v>466</v>
      </c>
      <c r="F7" s="39" t="s">
        <v>456</v>
      </c>
      <c r="G7" s="39" t="s">
        <v>483</v>
      </c>
      <c r="H7" s="39" t="s">
        <v>456</v>
      </c>
      <c r="I7" s="58"/>
      <c r="J7" s="56">
        <f t="shared" si="0"/>
        <v>3</v>
      </c>
      <c r="K7" s="26" t="s">
        <v>5</v>
      </c>
      <c r="L7" s="27">
        <f t="shared" si="1"/>
        <v>1</v>
      </c>
      <c r="N7" s="50">
        <v>1</v>
      </c>
      <c r="O7" s="51" t="str">
        <f>' pavouk A'!E6</f>
        <v>Lužný Jiří</v>
      </c>
      <c r="P7" s="52" t="s">
        <v>8</v>
      </c>
      <c r="Q7" s="69" t="str">
        <f>' pavouk A'!E14</f>
        <v>Sehnal Stanislav</v>
      </c>
      <c r="R7" s="66" t="s">
        <v>458</v>
      </c>
      <c r="S7" s="41" t="s">
        <v>462</v>
      </c>
      <c r="T7" s="41" t="s">
        <v>461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5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5" thickBot="1" x14ac:dyDescent="0.25">
      <c r="A8" s="53">
        <v>7</v>
      </c>
      <c r="B8" s="48" t="str">
        <f>' pavouk A'!C27</f>
        <v>Rouchal Jan</v>
      </c>
      <c r="C8" s="49" t="s">
        <v>8</v>
      </c>
      <c r="D8" s="11" t="str">
        <f>' pavouk A'!C29</f>
        <v>Zemánek Jaroslav</v>
      </c>
      <c r="E8" s="42"/>
      <c r="F8" s="39"/>
      <c r="G8" s="39"/>
      <c r="H8" s="39"/>
      <c r="I8" s="58"/>
      <c r="J8" s="56">
        <v>2</v>
      </c>
      <c r="K8" s="26" t="s">
        <v>5</v>
      </c>
      <c r="L8" s="27">
        <v>3</v>
      </c>
      <c r="N8" s="54">
        <v>2</v>
      </c>
      <c r="O8" s="59" t="str">
        <f>' pavouk A'!E22</f>
        <v>Krejčí Petr</v>
      </c>
      <c r="P8" s="60" t="s">
        <v>8</v>
      </c>
      <c r="Q8" s="71" t="str">
        <f>' pavouk A'!E30</f>
        <v>Vykydal Lubomír</v>
      </c>
      <c r="R8" s="68"/>
      <c r="S8" s="44"/>
      <c r="T8" s="44"/>
      <c r="U8" s="44"/>
      <c r="V8" s="61"/>
      <c r="W8" s="62">
        <v>3</v>
      </c>
      <c r="X8" s="29" t="s">
        <v>5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0</v>
      </c>
    </row>
    <row r="9" spans="1:25" ht="13.5" thickBot="1" x14ac:dyDescent="0.25">
      <c r="A9" s="54">
        <v>8</v>
      </c>
      <c r="B9" s="59" t="str">
        <f>' pavouk A'!C31</f>
        <v>Veselý Ivo</v>
      </c>
      <c r="C9" s="60" t="s">
        <v>8</v>
      </c>
      <c r="D9" s="12" t="str">
        <f>' pavouk A'!C33</f>
        <v>Vykydal Lubomír</v>
      </c>
      <c r="E9" s="43"/>
      <c r="F9" s="44"/>
      <c r="G9" s="44"/>
      <c r="H9" s="44"/>
      <c r="I9" s="61"/>
      <c r="J9" s="62">
        <v>1</v>
      </c>
      <c r="K9" s="29" t="s">
        <v>5</v>
      </c>
      <c r="L9" s="30">
        <v>3</v>
      </c>
      <c r="N9" s="281" t="s">
        <v>45</v>
      </c>
      <c r="O9" s="281"/>
      <c r="P9" s="281"/>
      <c r="Q9" s="281"/>
      <c r="R9" s="280"/>
      <c r="S9" s="280"/>
      <c r="T9" s="280"/>
      <c r="U9" s="280"/>
      <c r="V9" s="280"/>
      <c r="W9" s="280"/>
      <c r="X9" s="280"/>
      <c r="Y9" s="280"/>
    </row>
    <row r="10" spans="1:25" ht="13.5" thickBot="1" x14ac:dyDescent="0.25">
      <c r="N10" s="90">
        <v>1</v>
      </c>
      <c r="O10" s="91" t="str">
        <f>' pavouk A'!F10</f>
        <v>Lužný Jiří</v>
      </c>
      <c r="P10" s="92" t="s">
        <v>8</v>
      </c>
      <c r="Q10" s="93" t="str">
        <f>' pavouk A'!F26</f>
        <v>Krejčí Petr</v>
      </c>
      <c r="R10" s="94"/>
      <c r="S10" s="95"/>
      <c r="T10" s="95"/>
      <c r="U10" s="95"/>
      <c r="V10" s="96"/>
      <c r="W10" s="97">
        <v>0</v>
      </c>
      <c r="X10" s="98" t="s">
        <v>5</v>
      </c>
      <c r="Y10" s="99">
        <v>3</v>
      </c>
    </row>
    <row r="11" spans="1:25" x14ac:dyDescent="0.2">
      <c r="N11" s="115" t="s">
        <v>55</v>
      </c>
      <c r="O11" s="69" t="str">
        <f>' pavouk A'!C33</f>
        <v>Vykydal Lubomír</v>
      </c>
    </row>
    <row r="12" spans="1:25" ht="13.5" thickBot="1" x14ac:dyDescent="0.25">
      <c r="N12" s="116" t="s">
        <v>55</v>
      </c>
      <c r="O12" s="117" t="str">
        <f>$Q$7</f>
        <v>Sehnal Stanislav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6"/>
  <sheetViews>
    <sheetView view="pageBreakPreview" topLeftCell="A26" zoomScale="85" zoomScaleNormal="70" zoomScaleSheetLayoutView="85" workbookViewId="0">
      <selection activeCell="K40" sqref="K40"/>
    </sheetView>
  </sheetViews>
  <sheetFormatPr defaultRowHeight="12.75" x14ac:dyDescent="0.2"/>
  <cols>
    <col min="1" max="1" width="5" style="2" customWidth="1"/>
    <col min="2" max="2" width="5.85546875" style="2" customWidth="1"/>
    <col min="3" max="3" width="18.7109375" style="2" customWidth="1"/>
    <col min="4" max="7" width="18.7109375" style="3" customWidth="1"/>
    <col min="9" max="9" width="16.42578125" customWidth="1"/>
  </cols>
  <sheetData>
    <row r="1" spans="1:7" ht="30.95" customHeight="1" x14ac:dyDescent="0.2">
      <c r="A1" s="103"/>
      <c r="B1" s="237" t="s">
        <v>442</v>
      </c>
      <c r="C1" s="237"/>
      <c r="D1" s="237"/>
      <c r="E1" s="237"/>
      <c r="F1" s="237"/>
      <c r="G1" s="237"/>
    </row>
    <row r="2" spans="1:7" ht="12" customHeight="1" x14ac:dyDescent="0.2">
      <c r="A2" s="275">
        <v>55</v>
      </c>
      <c r="B2" s="255">
        <v>1</v>
      </c>
      <c r="C2" s="73" t="str">
        <f>IF(A2&gt;0,VLOOKUP(A2,seznam!$A$2:$C$129,3),"------")</f>
        <v>TJ Voděrady</v>
      </c>
      <c r="D2" s="74"/>
      <c r="E2" s="74"/>
      <c r="F2" s="278" t="str">
        <f>'1.st A+B'!Y2</f>
        <v>Rájec 16.9.2023</v>
      </c>
      <c r="G2" s="279"/>
    </row>
    <row r="3" spans="1:7" ht="12" customHeight="1" x14ac:dyDescent="0.2">
      <c r="A3" s="276"/>
      <c r="B3" s="195"/>
      <c r="C3" s="88" t="str">
        <f>IF(A2&gt;0,VLOOKUP(A2,seznam!$A$2:$C$398,2),"------")</f>
        <v>Bednář Miroslav</v>
      </c>
      <c r="D3" s="74"/>
      <c r="E3" s="74"/>
      <c r="F3" s="279"/>
      <c r="G3" s="279"/>
    </row>
    <row r="4" spans="1:7" ht="12" customHeight="1" x14ac:dyDescent="0.2">
      <c r="A4" s="275">
        <v>366</v>
      </c>
      <c r="B4" s="277">
        <v>2</v>
      </c>
      <c r="C4" s="75" t="str">
        <f>IF(A4&gt;0,VLOOKUP(A4,seznam!$A$2:$C$398,3),"------")</f>
        <v>TJ Voděrady</v>
      </c>
      <c r="D4" s="76" t="str">
        <f>IF('zap_pav B'!J2&gt;'zap_pav B'!L2,'zap_pav B'!B2,IF('zap_pav B'!J2&lt;'zap_pav B'!L2,'zap_pav B'!D2," "))</f>
        <v>Bednář Miroslav</v>
      </c>
      <c r="E4" s="74"/>
      <c r="F4" s="74"/>
      <c r="G4" s="74"/>
    </row>
    <row r="5" spans="1:7" ht="12" customHeight="1" x14ac:dyDescent="0.2">
      <c r="A5" s="276"/>
      <c r="B5" s="277"/>
      <c r="C5" s="89" t="str">
        <f>IF(A4&gt;0,VLOOKUP(A4,seznam!$A$2:$C$398,2),"------")</f>
        <v>Skoček Michal</v>
      </c>
      <c r="D5" s="74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3:1   (-9;2;5;6;)</v>
      </c>
      <c r="E5" s="77"/>
      <c r="F5" s="74"/>
      <c r="G5" s="74"/>
    </row>
    <row r="6" spans="1:7" ht="12" customHeight="1" x14ac:dyDescent="0.2">
      <c r="A6" s="275">
        <v>133</v>
      </c>
      <c r="B6" s="277">
        <v>3</v>
      </c>
      <c r="C6" s="73" t="str">
        <f>IF(A6&gt;0,VLOOKUP(A6,seznam!$A$2:$C$398,3),"------")</f>
        <v>Jestřábi Svitávka</v>
      </c>
      <c r="D6" s="74"/>
      <c r="E6" s="78" t="str">
        <f>IF('zap_pav B'!W2&gt;'zap_pav B'!Y2,'zap_pav B'!O2,IF('zap_pav B'!W2&lt;'zap_pav B'!Y2,'zap_pav B'!Q2," "))</f>
        <v>Bednář Miroslav</v>
      </c>
      <c r="F6" s="74"/>
      <c r="G6" s="74"/>
    </row>
    <row r="7" spans="1:7" ht="12" customHeight="1" x14ac:dyDescent="0.2">
      <c r="A7" s="276"/>
      <c r="B7" s="277"/>
      <c r="C7" s="88" t="str">
        <f>IF(A6&gt;0,VLOOKUP(A6,seznam!$A$2:$C$398,2),"------")</f>
        <v>Pokorný Miloš</v>
      </c>
      <c r="D7" s="74"/>
      <c r="E7" s="77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(6;10;7;;)</v>
      </c>
      <c r="F7" s="77"/>
      <c r="G7" s="74"/>
    </row>
    <row r="8" spans="1:7" ht="12" customHeight="1" x14ac:dyDescent="0.2">
      <c r="A8" s="275">
        <v>182</v>
      </c>
      <c r="B8" s="277">
        <v>4</v>
      </c>
      <c r="C8" s="75" t="str">
        <f>IF(A8&gt;0,VLOOKUP(A8,seznam!$A$2:$C$398,3),"------")</f>
        <v>KST Kunštát</v>
      </c>
      <c r="D8" s="76" t="str">
        <f>IF('zap_pav B'!J3&gt;'zap_pav B'!L3,'zap_pav B'!B3,IF('zap_pav B'!J3&lt;'zap_pav B'!L3,'zap_pav B'!D3," "))</f>
        <v>Tušla Antonín</v>
      </c>
      <c r="E8" s="77"/>
      <c r="F8" s="77"/>
      <c r="G8" s="74"/>
    </row>
    <row r="9" spans="1:7" ht="12" customHeight="1" x14ac:dyDescent="0.2">
      <c r="A9" s="276"/>
      <c r="B9" s="277"/>
      <c r="C9" s="89" t="str">
        <f>IF(A8&gt;0,VLOOKUP(A8,seznam!$A$2:$C$398,2),"------")</f>
        <v>Tušla Antonín</v>
      </c>
      <c r="D9" s="74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3:2   (9;-4;-9;7;10)</v>
      </c>
      <c r="E9" s="74"/>
      <c r="F9" s="77"/>
      <c r="G9" s="74"/>
    </row>
    <row r="10" spans="1:7" ht="12" customHeight="1" x14ac:dyDescent="0.2">
      <c r="A10" s="275">
        <v>101</v>
      </c>
      <c r="B10" s="277">
        <v>5</v>
      </c>
      <c r="C10" s="73" t="str">
        <f>IF(A10&gt;0,VLOOKUP(A10,seznam!$A$2:$C$398,3),"------")</f>
        <v>TJ Vysočany</v>
      </c>
      <c r="D10" s="74"/>
      <c r="E10" s="74"/>
      <c r="F10" s="78" t="str">
        <f>IF('zap_pav B'!W11&gt;'zap_pav B'!Y11,'zap_pav B'!O11,IF('zap_pav B'!W11&lt;'zap_pav B'!Y11,'zap_pav B'!Q11," "))</f>
        <v>Malach Martin</v>
      </c>
      <c r="G10" s="74"/>
    </row>
    <row r="11" spans="1:7" ht="12" customHeight="1" x14ac:dyDescent="0.2">
      <c r="A11" s="276"/>
      <c r="B11" s="277"/>
      <c r="C11" s="88" t="str">
        <f>IF(A10&gt;0,VLOOKUP(A10,seznam!$A$2:$C$398,2),"------")</f>
        <v>Zouhar Ondřej</v>
      </c>
      <c r="D11" s="74"/>
      <c r="E11" s="74"/>
      <c r="F11" s="77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3:0   (4;9;5;;)</v>
      </c>
      <c r="G11" s="77"/>
    </row>
    <row r="12" spans="1:7" ht="12" customHeight="1" x14ac:dyDescent="0.2">
      <c r="A12" s="275">
        <v>91</v>
      </c>
      <c r="B12" s="277">
        <v>6</v>
      </c>
      <c r="C12" s="75" t="str">
        <f>IF(A12&gt;0,VLOOKUP(A12,seznam!$A$2:$C$398,3),"------")</f>
        <v>Triangl Rájec</v>
      </c>
      <c r="D12" s="76" t="str">
        <f>IF('zap_pav B'!J4&gt;'zap_pav B'!L4,'zap_pav B'!B4,IF('zap_pav B'!J4&lt;'zap_pav B'!L4,'zap_pav B'!D4," "))</f>
        <v>Malach Martin</v>
      </c>
      <c r="E12" s="74"/>
      <c r="F12" s="77"/>
      <c r="G12" s="77"/>
    </row>
    <row r="13" spans="1:7" ht="12" customHeight="1" x14ac:dyDescent="0.2">
      <c r="A13" s="276"/>
      <c r="B13" s="277"/>
      <c r="C13" s="89" t="str">
        <f>IF(A12&gt;0,VLOOKUP(A12,seznam!$A$2:$C$398,2),"------")</f>
        <v>Malach Martin</v>
      </c>
      <c r="D13" s="74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(1;3;9;;)</v>
      </c>
      <c r="E13" s="77"/>
      <c r="F13" s="77"/>
      <c r="G13" s="77"/>
    </row>
    <row r="14" spans="1:7" ht="12" customHeight="1" x14ac:dyDescent="0.2">
      <c r="A14" s="275">
        <v>146</v>
      </c>
      <c r="B14" s="277">
        <v>7</v>
      </c>
      <c r="C14" s="73" t="str">
        <f>IF(A14&gt;0,VLOOKUP(A14,seznam!$A$2:$C$398,3),"------")</f>
        <v>Spartak Adamov</v>
      </c>
      <c r="D14" s="74"/>
      <c r="E14" s="78" t="str">
        <f>IF('zap_pav B'!W3&gt;'zap_pav B'!Y3,'zap_pav B'!O3,IF('zap_pav B'!W3&lt;'zap_pav B'!Y3,'zap_pav B'!Q3," "))</f>
        <v>Malach Martin</v>
      </c>
      <c r="F14" s="77"/>
      <c r="G14" s="77"/>
    </row>
    <row r="15" spans="1:7" ht="12" customHeight="1" x14ac:dyDescent="0.2">
      <c r="A15" s="276"/>
      <c r="B15" s="277"/>
      <c r="C15" s="88" t="str">
        <f>IF(A14&gt;0,VLOOKUP(A14,seznam!$A$2:$C$398,2),"------")</f>
        <v xml:space="preserve">Ostrý Jan </v>
      </c>
      <c r="D15" s="74"/>
      <c r="E15" s="77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(11;9;8;;)</v>
      </c>
      <c r="F15" s="74"/>
      <c r="G15" s="77"/>
    </row>
    <row r="16" spans="1:7" ht="12" customHeight="1" x14ac:dyDescent="0.2">
      <c r="A16" s="275">
        <v>75</v>
      </c>
      <c r="B16" s="277">
        <v>8</v>
      </c>
      <c r="C16" s="75" t="str">
        <f>IF(A16&gt;0,VLOOKUP(A16,seznam!$A$2:$C$398,3),"------")</f>
        <v>Triangl Rájec</v>
      </c>
      <c r="D16" s="76" t="str">
        <f>IF('zap_pav B'!J5&gt;'zap_pav B'!L5,'zap_pav B'!B5,IF('zap_pav B'!J5&lt;'zap_pav B'!L5,'zap_pav B'!D5," "))</f>
        <v>Dudek Michal</v>
      </c>
      <c r="E16" s="77"/>
      <c r="F16" s="74"/>
      <c r="G16" s="77"/>
    </row>
    <row r="17" spans="1:7" ht="12" customHeight="1" x14ac:dyDescent="0.2">
      <c r="A17" s="276"/>
      <c r="B17" s="277"/>
      <c r="C17" s="89" t="str">
        <f>IF(A16&gt;0,VLOOKUP(A16,seznam!$A$2:$C$398,2),"------")</f>
        <v>Dudek Michal</v>
      </c>
      <c r="D17" s="74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3:0   (6;8;11;;)</v>
      </c>
      <c r="E17" s="74"/>
      <c r="F17" s="74"/>
      <c r="G17" s="77"/>
    </row>
    <row r="18" spans="1:7" ht="12" customHeight="1" x14ac:dyDescent="0.2">
      <c r="A18" s="275">
        <v>106</v>
      </c>
      <c r="B18" s="277">
        <v>9</v>
      </c>
      <c r="C18" s="73" t="str">
        <f>IF(A18&gt;0,VLOOKUP(A18,seznam!$A$2:$C$398,3),"------")</f>
        <v>KST Blansko</v>
      </c>
      <c r="D18" s="74"/>
      <c r="E18" s="74"/>
      <c r="F18" s="74"/>
      <c r="G18" s="78" t="str">
        <f>IF('zap_pav B'!W16&gt;'zap_pav B'!Y16,'zap_pav B'!O16,IF('zap_pav B'!W16&lt;'zap_pav B'!Y16,'zap_pav B'!Q16," "))</f>
        <v>Nečas Martin</v>
      </c>
    </row>
    <row r="19" spans="1:7" ht="12" customHeight="1" x14ac:dyDescent="0.2">
      <c r="A19" s="276"/>
      <c r="B19" s="277"/>
      <c r="C19" s="88" t="str">
        <f>IF(A18&gt;0,VLOOKUP(A18,seznam!$A$2:$C$398,2),"------")</f>
        <v>Záviška Radek</v>
      </c>
      <c r="D19" s="74"/>
      <c r="E19" s="74"/>
      <c r="F19" s="74"/>
      <c r="G19" s="79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3:2   (1;-1;1;-1;1)</v>
      </c>
    </row>
    <row r="20" spans="1:7" ht="12" customHeight="1" x14ac:dyDescent="0.2">
      <c r="A20" s="275">
        <v>240</v>
      </c>
      <c r="B20" s="277">
        <v>10</v>
      </c>
      <c r="C20" s="75" t="str">
        <f>IF(A20&gt;0,VLOOKUP(A20,seznam!$A$2:$C$398,3),"------")</f>
        <v>Triangl Rájec</v>
      </c>
      <c r="D20" s="76" t="str">
        <f>IF('zap_pav B'!J6&gt;'zap_pav B'!L6,'zap_pav B'!B6,IF('zap_pav B'!J6&lt;'zap_pav B'!L6,'zap_pav B'!D6," "))</f>
        <v>Záviška Radek</v>
      </c>
      <c r="E20" s="74"/>
      <c r="F20" s="74"/>
      <c r="G20" s="80"/>
    </row>
    <row r="21" spans="1:7" ht="12" customHeight="1" x14ac:dyDescent="0.2">
      <c r="A21" s="276"/>
      <c r="B21" s="277"/>
      <c r="C21" s="89" t="str">
        <f>IF(A20&gt;0,VLOOKUP(A20,seznam!$A$2:$C$398,2),"------")</f>
        <v>Mencler Jan</v>
      </c>
      <c r="D21" s="74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3:1   (1;-1;1;1;)</v>
      </c>
      <c r="E21" s="77"/>
      <c r="F21" s="74"/>
      <c r="G21" s="80"/>
    </row>
    <row r="22" spans="1:7" ht="12" customHeight="1" x14ac:dyDescent="0.2">
      <c r="A22" s="275">
        <v>361</v>
      </c>
      <c r="B22" s="277">
        <v>11</v>
      </c>
      <c r="C22" s="73" t="str">
        <f>IF(A22&gt;0,VLOOKUP(A22,seznam!$A$2:$C$398,3),"------")</f>
        <v>Jestřábi Svitávka</v>
      </c>
      <c r="D22" s="74"/>
      <c r="E22" s="78" t="str">
        <f>IF('zap_pav B'!W4&gt;'zap_pav B'!Y4,'zap_pav B'!O4,IF('zap_pav B'!W4&lt;'zap_pav B'!Y4,'zap_pav B'!Q4," "))</f>
        <v>Záviška Radek</v>
      </c>
      <c r="F22" s="74"/>
      <c r="G22" s="80"/>
    </row>
    <row r="23" spans="1:7" ht="12" customHeight="1" x14ac:dyDescent="0.2">
      <c r="A23" s="276"/>
      <c r="B23" s="277"/>
      <c r="C23" s="88" t="str">
        <f>IF(A22&gt;0,VLOOKUP(A22,seznam!$A$2:$C$398,2),"------")</f>
        <v>Všianský Jiří</v>
      </c>
      <c r="D23" s="74"/>
      <c r="E23" s="77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(1;1;1;;)</v>
      </c>
      <c r="F23" s="77"/>
      <c r="G23" s="80"/>
    </row>
    <row r="24" spans="1:7" ht="12" customHeight="1" x14ac:dyDescent="0.2">
      <c r="A24" s="275">
        <v>179</v>
      </c>
      <c r="B24" s="277">
        <v>12</v>
      </c>
      <c r="C24" s="75" t="str">
        <f>IF(A24&gt;0,VLOOKUP(A24,seznam!$A$2:$C$398,3),"------")</f>
        <v>Letokruh Letovice</v>
      </c>
      <c r="D24" s="76" t="str">
        <f>IF('zap_pav B'!J7&gt;'zap_pav B'!L7,'zap_pav B'!B7,IF('zap_pav B'!J7&lt;'zap_pav B'!L7,'zap_pav B'!D7," "))</f>
        <v>Všianský Jiří</v>
      </c>
      <c r="E24" s="77"/>
      <c r="F24" s="77"/>
      <c r="G24" s="80"/>
    </row>
    <row r="25" spans="1:7" ht="12" customHeight="1" x14ac:dyDescent="0.2">
      <c r="A25" s="276"/>
      <c r="B25" s="277"/>
      <c r="C25" s="89" t="str">
        <f>IF(A24&gt;0,VLOOKUP(A24,seznam!$A$2:$C$398,2),"------")</f>
        <v>Němeček Václav st.</v>
      </c>
      <c r="D25" s="74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(5;4;-9;9;)</v>
      </c>
      <c r="E25" s="74"/>
      <c r="F25" s="77"/>
      <c r="G25" s="80"/>
    </row>
    <row r="26" spans="1:7" ht="12" customHeight="1" x14ac:dyDescent="0.2">
      <c r="A26" s="275">
        <v>148</v>
      </c>
      <c r="B26" s="277">
        <v>13</v>
      </c>
      <c r="C26" s="73" t="str">
        <f>IF(A26&gt;0,VLOOKUP(A26,seznam!$A$2:$C$398,3),"------")</f>
        <v>Letokruh Letovice</v>
      </c>
      <c r="D26" s="74"/>
      <c r="E26" s="74"/>
      <c r="F26" s="78" t="str">
        <f>IF('zap_pav B'!W12&gt;'zap_pav B'!Y12,'zap_pav B'!O12,IF('zap_pav B'!W12&lt;'zap_pav B'!Y12,'zap_pav B'!Q12," "))</f>
        <v>Nečas Martin</v>
      </c>
      <c r="G26" s="80"/>
    </row>
    <row r="27" spans="1:7" ht="12" customHeight="1" x14ac:dyDescent="0.2">
      <c r="A27" s="276"/>
      <c r="B27" s="277"/>
      <c r="C27" s="88" t="str">
        <f>IF(A26&gt;0,VLOOKUP(A26,seznam!$A$2:$C$398,2),"------")</f>
        <v>Chlup Dominik</v>
      </c>
      <c r="D27" s="74"/>
      <c r="E27" s="74"/>
      <c r="F27" s="77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3:0   (7;9;7;;)</v>
      </c>
      <c r="G27" s="81"/>
    </row>
    <row r="28" spans="1:7" ht="12" customHeight="1" x14ac:dyDescent="0.2">
      <c r="A28" s="275">
        <v>328</v>
      </c>
      <c r="B28" s="277">
        <v>14</v>
      </c>
      <c r="C28" s="75" t="str">
        <f>IF(A28&gt;0,VLOOKUP(A28,seznam!$A$2:$C$398,3),"------")</f>
        <v>TJ Sokol Bořitov</v>
      </c>
      <c r="D28" s="76" t="str">
        <f>IF('zap_pav B'!J8&gt;'zap_pav B'!L8,'zap_pav B'!B8,IF('zap_pav B'!J8&lt;'zap_pav B'!L8,'zap_pav B'!D8," "))</f>
        <v>Chlup Dominik</v>
      </c>
      <c r="E28" s="74"/>
      <c r="F28" s="77"/>
      <c r="G28" s="81"/>
    </row>
    <row r="29" spans="1:7" ht="12" customHeight="1" x14ac:dyDescent="0.2">
      <c r="A29" s="276"/>
      <c r="B29" s="277"/>
      <c r="C29" s="89" t="str">
        <f>IF(A28&gt;0,VLOOKUP(A28,seznam!$A$2:$C$398,2),"------")</f>
        <v>Odehnal Ladislav ml.</v>
      </c>
      <c r="D29" s="74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(9;2;10;;)</v>
      </c>
      <c r="E29" s="77"/>
      <c r="F29" s="77"/>
      <c r="G29" s="81"/>
    </row>
    <row r="30" spans="1:7" ht="12" customHeight="1" x14ac:dyDescent="0.2">
      <c r="A30" s="275">
        <v>281</v>
      </c>
      <c r="B30" s="277">
        <v>15</v>
      </c>
      <c r="C30" s="73" t="str">
        <f>IF(A30&gt;0,VLOOKUP(A30,seznam!$A$2:$C$398,3),"------")</f>
        <v>Viktoria ST Suchý</v>
      </c>
      <c r="D30" s="74"/>
      <c r="E30" s="78" t="str">
        <f>IF('zap_pav B'!W5&gt;'zap_pav B'!Y5,'zap_pav B'!O5,IF('zap_pav B'!W5&lt;'zap_pav B'!Y5,'zap_pav B'!Q5," "))</f>
        <v>Nečas Martin</v>
      </c>
      <c r="F30" s="77"/>
      <c r="G30" s="81"/>
    </row>
    <row r="31" spans="1:7" ht="12" customHeight="1" x14ac:dyDescent="0.2">
      <c r="A31" s="276"/>
      <c r="B31" s="277"/>
      <c r="C31" s="88" t="str">
        <f>IF(A30&gt;0,VLOOKUP(A30,seznam!$A$2:$C$398,2),"------")</f>
        <v>Kočvara Petr</v>
      </c>
      <c r="D31" s="74"/>
      <c r="E31" s="77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3:2   (-4;5;-11;7;6)</v>
      </c>
      <c r="F31" s="74"/>
      <c r="G31" s="81"/>
    </row>
    <row r="32" spans="1:7" ht="12" customHeight="1" x14ac:dyDescent="0.2">
      <c r="A32" s="275">
        <v>65</v>
      </c>
      <c r="B32" s="277">
        <v>16</v>
      </c>
      <c r="C32" s="75" t="str">
        <f>IF(A32&gt;0,VLOOKUP(A32,seznam!$A$2:$C$398,3),"------")</f>
        <v>Pinec Veselice</v>
      </c>
      <c r="D32" s="76" t="str">
        <f>IF('zap_pav B'!J9&gt;'zap_pav B'!L9,'zap_pav B'!B9,IF('zap_pav B'!J9&lt;'zap_pav B'!L9,'zap_pav B'!D9," "))</f>
        <v>Nečas Martin</v>
      </c>
      <c r="E32" s="77"/>
      <c r="F32" s="74"/>
      <c r="G32" s="81"/>
    </row>
    <row r="33" spans="1:7" ht="12" customHeight="1" x14ac:dyDescent="0.2">
      <c r="A33" s="276"/>
      <c r="B33" s="277"/>
      <c r="C33" s="89" t="str">
        <f>IF(A32&gt;0,VLOOKUP(A32,seznam!$A$2:$C$398,2),"------")</f>
        <v>Nečas Martin</v>
      </c>
      <c r="D33" s="74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(4;2;11;;)</v>
      </c>
      <c r="E33" s="74"/>
      <c r="F33" s="74"/>
      <c r="G33" s="81"/>
    </row>
    <row r="34" spans="1:7" ht="12" customHeight="1" x14ac:dyDescent="0.2">
      <c r="A34" s="275">
        <v>66</v>
      </c>
      <c r="B34" s="277">
        <v>17</v>
      </c>
      <c r="C34" s="73" t="str">
        <f>IF(A34&gt;0,VLOOKUP(A34,seznam!$A$2:$C$398,3),"------")</f>
        <v>Spartak Adamov</v>
      </c>
      <c r="D34" s="74"/>
      <c r="E34" s="74"/>
      <c r="F34" s="74"/>
      <c r="G34" s="82" t="str">
        <f>IF('zap_pav B'!W19&gt;'zap_pav B'!Y19,'zap_pav B'!O19,IF('zap_pav B'!W19&lt;'zap_pav B'!Y19,'zap_pav B'!Q19," "))</f>
        <v>Nečas Martin</v>
      </c>
    </row>
    <row r="35" spans="1:7" ht="12" customHeight="1" x14ac:dyDescent="0.2">
      <c r="A35" s="276"/>
      <c r="B35" s="277"/>
      <c r="C35" s="88" t="str">
        <f>IF(A34&gt;0,VLOOKUP(A34,seznam!$A$2:$C$398,2),"------")</f>
        <v>Kotol Lukáš</v>
      </c>
      <c r="D35" s="74"/>
      <c r="E35" s="74"/>
      <c r="F35" s="74"/>
      <c r="G35" s="81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>3:1   (1;1;-1;1;)</v>
      </c>
    </row>
    <row r="36" spans="1:7" ht="12" customHeight="1" x14ac:dyDescent="0.2">
      <c r="A36" s="275">
        <v>208</v>
      </c>
      <c r="B36" s="277">
        <v>18</v>
      </c>
      <c r="C36" s="75" t="str">
        <f>IF(A36&gt;0,VLOOKUP(A36,seznam!$A$2:$C$398,3),"------")</f>
        <v>TJ Sokol Petrovice</v>
      </c>
      <c r="D36" s="76" t="str">
        <f>IF('zap_pav B'!J10&gt;'zap_pav B'!L10,'zap_pav B'!B10,IF('zap_pav B'!J10&lt;'zap_pav B'!L10,'zap_pav B'!D10," "))</f>
        <v>Kotol Lukáš</v>
      </c>
      <c r="E36" s="74"/>
      <c r="F36" s="74"/>
      <c r="G36" s="81"/>
    </row>
    <row r="37" spans="1:7" ht="12" customHeight="1" x14ac:dyDescent="0.2">
      <c r="A37" s="276"/>
      <c r="B37" s="277"/>
      <c r="C37" s="89" t="str">
        <f>IF(A36&gt;0,VLOOKUP(A36,seznam!$A$2:$C$398,2),"------")</f>
        <v>Vintr Pavel</v>
      </c>
      <c r="D37" s="74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>3:0   (3;3;4;;)</v>
      </c>
      <c r="E37" s="77"/>
      <c r="F37" s="74"/>
      <c r="G37" s="81"/>
    </row>
    <row r="38" spans="1:7" ht="12" customHeight="1" x14ac:dyDescent="0.2">
      <c r="A38" s="275">
        <v>367</v>
      </c>
      <c r="B38" s="277">
        <v>19</v>
      </c>
      <c r="C38" s="73" t="str">
        <f>IF(A38&gt;0,VLOOKUP(A38,seznam!$A$2:$C$398,3),"------")</f>
        <v>KST Blansko</v>
      </c>
      <c r="D38" s="74"/>
      <c r="E38" s="78" t="str">
        <f>IF('zap_pav B'!W6&gt;'zap_pav B'!Y6,'zap_pav B'!O6,IF('zap_pav B'!W6&lt;'zap_pav B'!Y6,'zap_pav B'!Q6," "))</f>
        <v>Kotol Lukáš</v>
      </c>
      <c r="F38" s="74"/>
      <c r="G38" s="81"/>
    </row>
    <row r="39" spans="1:7" ht="12" customHeight="1" x14ac:dyDescent="0.2">
      <c r="A39" s="276"/>
      <c r="B39" s="277"/>
      <c r="C39" s="88" t="str">
        <f>IF(A38&gt;0,VLOOKUP(A38,seznam!$A$2:$C$398,2),"------")</f>
        <v>Záviška Jakub</v>
      </c>
      <c r="D39" s="74"/>
      <c r="E39" s="77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>3:1   (6;-5;7;1;)</v>
      </c>
      <c r="F39" s="77"/>
      <c r="G39" s="81"/>
    </row>
    <row r="40" spans="1:7" ht="12" customHeight="1" x14ac:dyDescent="0.2">
      <c r="A40" s="275">
        <v>147</v>
      </c>
      <c r="B40" s="277">
        <v>20</v>
      </c>
      <c r="C40" s="75" t="str">
        <f>IF(A40&gt;0,VLOOKUP(A40,seznam!$A$2:$C$398,3),"------")</f>
        <v>TJ Sokol Ždárná</v>
      </c>
      <c r="D40" s="76" t="str">
        <f>IF('zap_pav B'!J11&gt;'zap_pav B'!L11,'zap_pav B'!B11,IF('zap_pav B'!J11&lt;'zap_pav B'!L11,'zap_pav B'!D11," "))</f>
        <v>Látal Radek</v>
      </c>
      <c r="E40" s="77"/>
      <c r="F40" s="77"/>
      <c r="G40" s="81"/>
    </row>
    <row r="41" spans="1:7" ht="12" customHeight="1" x14ac:dyDescent="0.2">
      <c r="A41" s="276"/>
      <c r="B41" s="277"/>
      <c r="C41" s="89" t="str">
        <f>IF(A40&gt;0,VLOOKUP(A40,seznam!$A$2:$C$398,2),"------")</f>
        <v>Látal Radek</v>
      </c>
      <c r="D41" s="74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>3:0   (5;6;5;;)</v>
      </c>
      <c r="E41" s="74"/>
      <c r="F41" s="77"/>
      <c r="G41" s="81"/>
    </row>
    <row r="42" spans="1:7" ht="12" customHeight="1" x14ac:dyDescent="0.2">
      <c r="A42" s="275">
        <v>185</v>
      </c>
      <c r="B42" s="277">
        <v>21</v>
      </c>
      <c r="C42" s="73" t="str">
        <f>IF(A42&gt;0,VLOOKUP(A42,seznam!$A$2:$C$398,3),"------")</f>
        <v>TJ Sokol Petrovice</v>
      </c>
      <c r="D42" s="74"/>
      <c r="E42" s="74"/>
      <c r="F42" s="78" t="str">
        <f>IF('zap_pav B'!W13&gt;'zap_pav B'!Y13,'zap_pav B'!O13,IF('zap_pav B'!W13&lt;'zap_pav B'!Y13,'zap_pav B'!Q13," "))</f>
        <v>Kotol Lukáš</v>
      </c>
      <c r="G42" s="81"/>
    </row>
    <row r="43" spans="1:7" ht="12" customHeight="1" x14ac:dyDescent="0.2">
      <c r="A43" s="276"/>
      <c r="B43" s="277"/>
      <c r="C43" s="88" t="str">
        <f>IF(A42&gt;0,VLOOKUP(A42,seznam!$A$2:$C$398,2),"------")</f>
        <v>Kalod Jiří</v>
      </c>
      <c r="D43" s="74"/>
      <c r="E43" s="74"/>
      <c r="F43" s="77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>3:1   (5;-9;8;4;)</v>
      </c>
      <c r="G43" s="80"/>
    </row>
    <row r="44" spans="1:7" ht="12" customHeight="1" x14ac:dyDescent="0.2">
      <c r="A44" s="275">
        <v>331</v>
      </c>
      <c r="B44" s="277">
        <v>22</v>
      </c>
      <c r="C44" s="75" t="str">
        <f>IF(A44&gt;0,VLOOKUP(A44,seznam!$A$2:$C$398,3),"------")</f>
        <v>Jestřábi Svitávka</v>
      </c>
      <c r="D44" s="76" t="str">
        <f>IF('zap_pav B'!J12&gt;'zap_pav B'!L12,'zap_pav B'!B12,IF('zap_pav B'!J12&lt;'zap_pav B'!L12,'zap_pav B'!D12," "))</f>
        <v>Kalod Jiří</v>
      </c>
      <c r="E44" s="74"/>
      <c r="F44" s="77"/>
      <c r="G44" s="80"/>
    </row>
    <row r="45" spans="1:7" ht="12" customHeight="1" x14ac:dyDescent="0.2">
      <c r="A45" s="276"/>
      <c r="B45" s="277"/>
      <c r="C45" s="89" t="str">
        <f>IF(A44&gt;0,VLOOKUP(A44,seznam!$A$2:$C$398,2),"------")</f>
        <v>Veselý Jakub</v>
      </c>
      <c r="D45" s="74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>3:2   (3;-7;3;-15;6)</v>
      </c>
      <c r="E45" s="77"/>
      <c r="F45" s="77"/>
      <c r="G45" s="80"/>
    </row>
    <row r="46" spans="1:7" ht="12" customHeight="1" x14ac:dyDescent="0.2">
      <c r="A46" s="275">
        <v>102</v>
      </c>
      <c r="B46" s="277">
        <v>23</v>
      </c>
      <c r="C46" s="73" t="str">
        <f>IF(A46&gt;0,VLOOKUP(A46,seznam!$A$2:$C$398,3),"------")</f>
        <v>TJ Voděrady</v>
      </c>
      <c r="D46" s="74"/>
      <c r="E46" s="78" t="str">
        <f>IF('zap_pav B'!W7&gt;'zap_pav B'!Y7,'zap_pav B'!O7,IF('zap_pav B'!W7&lt;'zap_pav B'!Y7,'zap_pav B'!Q7," "))</f>
        <v>Přibyl Martin</v>
      </c>
      <c r="F46" s="77"/>
      <c r="G46" s="80"/>
    </row>
    <row r="47" spans="1:7" ht="12" customHeight="1" x14ac:dyDescent="0.2">
      <c r="A47" s="276"/>
      <c r="B47" s="277"/>
      <c r="C47" s="88" t="str">
        <f>IF(A46&gt;0,VLOOKUP(A46,seznam!$A$2:$C$398,2),"------")</f>
        <v>Přibyl Martin</v>
      </c>
      <c r="D47" s="74"/>
      <c r="E47" s="77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>3:0   (7;8;5;;)</v>
      </c>
      <c r="F47" s="74"/>
      <c r="G47" s="80"/>
    </row>
    <row r="48" spans="1:7" ht="12" customHeight="1" x14ac:dyDescent="0.2">
      <c r="A48" s="275">
        <v>313</v>
      </c>
      <c r="B48" s="277">
        <v>24</v>
      </c>
      <c r="C48" s="75" t="str">
        <f>IF(A48&gt;0,VLOOKUP(A48,seznam!$A$2:$C$398,3),"------")</f>
        <v>Orel Vísky</v>
      </c>
      <c r="D48" s="76" t="str">
        <f>IF('zap_pav B'!J13&gt;'zap_pav B'!L13,'zap_pav B'!B13,IF('zap_pav B'!J13&lt;'zap_pav B'!L13,'zap_pav B'!D13," "))</f>
        <v>Přibyl Martin</v>
      </c>
      <c r="E48" s="77"/>
      <c r="F48" s="74"/>
      <c r="G48" s="80"/>
    </row>
    <row r="49" spans="1:7" ht="12" customHeight="1" x14ac:dyDescent="0.2">
      <c r="A49" s="276"/>
      <c r="B49" s="277"/>
      <c r="C49" s="89" t="str">
        <f>IF(A48&gt;0,VLOOKUP(A48,seznam!$A$2:$C$398,2),"------")</f>
        <v>Schon Petr</v>
      </c>
      <c r="D49" s="74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>3:1   (5;-8;3;5;)</v>
      </c>
      <c r="E49" s="74"/>
      <c r="F49" s="74"/>
      <c r="G49" s="80"/>
    </row>
    <row r="50" spans="1:7" ht="12" customHeight="1" x14ac:dyDescent="0.2">
      <c r="A50" s="275">
        <v>115</v>
      </c>
      <c r="B50" s="277">
        <v>25</v>
      </c>
      <c r="C50" s="73" t="str">
        <f>IF(A50&gt;0,VLOOKUP(A50,seznam!$A$2:$C$398,3),"------")</f>
        <v>TJ Sokol Bořitov</v>
      </c>
      <c r="D50" s="74"/>
      <c r="E50" s="74"/>
      <c r="F50" s="74"/>
      <c r="G50" s="83" t="str">
        <f>IF('zap_pav B'!W17&gt;'zap_pav B'!Y17,'zap_pav B'!O17,IF('zap_pav B'!W17&lt;'zap_pav B'!Y17,'zap_pav B'!Q17," "))</f>
        <v>Kotol Lukáš</v>
      </c>
    </row>
    <row r="51" spans="1:7" ht="12" customHeight="1" x14ac:dyDescent="0.2">
      <c r="A51" s="276"/>
      <c r="B51" s="277"/>
      <c r="C51" s="88" t="str">
        <f>IF(A50&gt;0,VLOOKUP(A50,seznam!$A$2:$C$398,2),"------")</f>
        <v>Kovář Jiří ml.</v>
      </c>
      <c r="D51" s="74"/>
      <c r="E51" s="74"/>
      <c r="F51" s="74"/>
      <c r="G51" s="77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>3:1   (6;-9;10;7;)</v>
      </c>
    </row>
    <row r="52" spans="1:7" ht="12" customHeight="1" x14ac:dyDescent="0.2">
      <c r="A52" s="275">
        <v>307</v>
      </c>
      <c r="B52" s="277">
        <v>26</v>
      </c>
      <c r="C52" s="75" t="str">
        <f>IF(A52&gt;0,VLOOKUP(A52,seznam!$A$2:$C$398,3),"------")</f>
        <v>TJ Sokol Bořitov</v>
      </c>
      <c r="D52" s="76" t="str">
        <f>IF('zap_pav B'!J14&gt;'zap_pav B'!L14,'zap_pav B'!B14,IF('zap_pav B'!J14&lt;'zap_pav B'!L14,'zap_pav B'!D14," "))</f>
        <v>Kovář Jiří ml.</v>
      </c>
      <c r="E52" s="74"/>
      <c r="F52" s="74"/>
      <c r="G52" s="77"/>
    </row>
    <row r="53" spans="1:7" ht="12" customHeight="1" x14ac:dyDescent="0.2">
      <c r="A53" s="276"/>
      <c r="B53" s="277"/>
      <c r="C53" s="89" t="str">
        <f>IF(A52&gt;0,VLOOKUP(A52,seznam!$A$2:$C$398,2),"------")</f>
        <v>Odehnal Jiří</v>
      </c>
      <c r="D53" s="74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>3:0   (4;5;6;;)</v>
      </c>
      <c r="E53" s="77"/>
      <c r="F53" s="74"/>
      <c r="G53" s="77"/>
    </row>
    <row r="54" spans="1:7" ht="12" customHeight="1" x14ac:dyDescent="0.2">
      <c r="A54" s="275">
        <v>162</v>
      </c>
      <c r="B54" s="277">
        <v>27</v>
      </c>
      <c r="C54" s="73" t="str">
        <f>IF(A54&gt;0,VLOOKUP(A54,seznam!$A$2:$C$398,3),"------")</f>
        <v>TJ Sokol Vanovice</v>
      </c>
      <c r="D54" s="74"/>
      <c r="E54" s="78" t="str">
        <f>IF('zap_pav B'!W8&gt;'zap_pav B'!Y8,'zap_pav B'!O8,IF('zap_pav B'!W8&lt;'zap_pav B'!Y8,'zap_pav B'!Q8," "))</f>
        <v>Palbuchta Kryštof</v>
      </c>
      <c r="F54" s="74"/>
      <c r="G54" s="77"/>
    </row>
    <row r="55" spans="1:7" ht="12" customHeight="1" x14ac:dyDescent="0.2">
      <c r="A55" s="276"/>
      <c r="B55" s="277"/>
      <c r="C55" s="88" t="str">
        <f>IF(A54&gt;0,VLOOKUP(A54,seznam!$A$2:$C$398,2),"------")</f>
        <v>Palbuchta Kryštof</v>
      </c>
      <c r="D55" s="74"/>
      <c r="E55" s="77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>3:2   (9;-3;-5;5;8)</v>
      </c>
      <c r="F55" s="77"/>
      <c r="G55" s="77"/>
    </row>
    <row r="56" spans="1:7" ht="12" customHeight="1" x14ac:dyDescent="0.2">
      <c r="A56" s="275">
        <v>322</v>
      </c>
      <c r="B56" s="277">
        <v>28</v>
      </c>
      <c r="C56" s="75" t="str">
        <f>IF(A56&gt;0,VLOOKUP(A56,seznam!$A$2:$C$398,3),"------")</f>
        <v>Orel Vísky</v>
      </c>
      <c r="D56" s="76" t="str">
        <f>IF('zap_pav B'!J15&gt;'zap_pav B'!L15,'zap_pav B'!B15,IF('zap_pav B'!J15&lt;'zap_pav B'!L15,'zap_pav B'!D15," "))</f>
        <v>Palbuchta Kryštof</v>
      </c>
      <c r="E56" s="77"/>
      <c r="F56" s="77"/>
      <c r="G56" s="77"/>
    </row>
    <row r="57" spans="1:7" ht="12" customHeight="1" x14ac:dyDescent="0.2">
      <c r="A57" s="276"/>
      <c r="B57" s="277"/>
      <c r="C57" s="89" t="str">
        <f>IF(A56&gt;0,VLOOKUP(A56,seznam!$A$2:$C$398,2),"------")</f>
        <v>Nečas Miroslav</v>
      </c>
      <c r="D57" s="74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>3:0   (1;1;1;;)</v>
      </c>
      <c r="E57" s="74"/>
      <c r="F57" s="77"/>
      <c r="G57" s="77"/>
    </row>
    <row r="58" spans="1:7" ht="12" customHeight="1" x14ac:dyDescent="0.2">
      <c r="A58" s="275">
        <v>180</v>
      </c>
      <c r="B58" s="277">
        <v>29</v>
      </c>
      <c r="C58" s="73" t="str">
        <f>IF(A58&gt;0,VLOOKUP(A58,seznam!$A$2:$C$398,3),"------")</f>
        <v>Orel Vísky</v>
      </c>
      <c r="D58" s="74"/>
      <c r="E58" s="74"/>
      <c r="F58" s="78" t="str">
        <f>IF('zap_pav B'!W14&gt;'zap_pav B'!Y14,'zap_pav B'!O14,IF('zap_pav B'!W14&lt;'zap_pav B'!Y14,'zap_pav B'!Q14," "))</f>
        <v>Palbuchta Kryštof</v>
      </c>
      <c r="G58" s="77"/>
    </row>
    <row r="59" spans="1:7" ht="12" customHeight="1" x14ac:dyDescent="0.2">
      <c r="A59" s="276"/>
      <c r="B59" s="277"/>
      <c r="C59" s="88" t="str">
        <f>IF(A58&gt;0,VLOOKUP(A58,seznam!$A$2:$C$398,2),"------")</f>
        <v>Šlesinger Jan</v>
      </c>
      <c r="D59" s="74"/>
      <c r="E59" s="74"/>
      <c r="F59" s="77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>3:0   (1;1;1;;)</v>
      </c>
      <c r="G59" s="74"/>
    </row>
    <row r="60" spans="1:7" ht="12" customHeight="1" x14ac:dyDescent="0.2">
      <c r="A60" s="275">
        <v>249</v>
      </c>
      <c r="B60" s="277">
        <v>30</v>
      </c>
      <c r="C60" s="75" t="str">
        <f>IF(A60&gt;0,VLOOKUP(A60,seznam!$A$2:$C$398,3),"------")</f>
        <v>Viktoria ST Suchý</v>
      </c>
      <c r="D60" s="76" t="str">
        <f>IF('zap_pav B'!J16&gt;'zap_pav B'!L16,'zap_pav B'!B16,IF('zap_pav B'!J16&lt;'zap_pav B'!L16,'zap_pav B'!D16," "))</f>
        <v>Sekanina Stanislav</v>
      </c>
      <c r="E60" s="74"/>
      <c r="F60" s="77"/>
      <c r="G60" s="74"/>
    </row>
    <row r="61" spans="1:7" ht="12" customHeight="1" x14ac:dyDescent="0.2">
      <c r="A61" s="276"/>
      <c r="B61" s="277"/>
      <c r="C61" s="89" t="str">
        <f>IF(A60&gt;0,VLOOKUP(A60,seznam!$A$2:$C$398,2),"------")</f>
        <v>Sekanina Stanislav</v>
      </c>
      <c r="D61" s="74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>3:1   (1;-1;1;1;)</v>
      </c>
      <c r="E61" s="77"/>
      <c r="F61" s="77"/>
      <c r="G61" s="74"/>
    </row>
    <row r="62" spans="1:7" ht="12" customHeight="1" x14ac:dyDescent="0.2">
      <c r="A62" s="275">
        <v>338</v>
      </c>
      <c r="B62" s="277">
        <v>31</v>
      </c>
      <c r="C62" s="73" t="str">
        <f>IF(A62&gt;0,VLOOKUP(A62,seznam!$A$2:$C$398,3),"------")</f>
        <v>Jestřábi Svitávka</v>
      </c>
      <c r="D62" s="74"/>
      <c r="E62" s="78" t="str">
        <f>IF('zap_pav B'!W9&gt;'zap_pav B'!Y9,'zap_pav B'!O9,IF('zap_pav B'!W9&lt;'zap_pav B'!Y9,'zap_pav B'!Q9," "))</f>
        <v>Skoták Jiří</v>
      </c>
      <c r="F62" s="77"/>
      <c r="G62" s="74"/>
    </row>
    <row r="63" spans="1:7" ht="12" customHeight="1" x14ac:dyDescent="0.2">
      <c r="A63" s="276"/>
      <c r="B63" s="277"/>
      <c r="C63" s="88" t="str">
        <f>IF(A62&gt;0,VLOOKUP(A62,seznam!$A$2:$C$398,2),"------")</f>
        <v>Veselý Martin</v>
      </c>
      <c r="D63" s="74"/>
      <c r="E63" s="77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>3:0   (1;1;1;;)</v>
      </c>
      <c r="F63" s="74"/>
      <c r="G63" s="74"/>
    </row>
    <row r="64" spans="1:7" ht="12" customHeight="1" x14ac:dyDescent="0.2">
      <c r="A64" s="275">
        <v>60</v>
      </c>
      <c r="B64" s="182">
        <v>32</v>
      </c>
      <c r="C64" s="75" t="str">
        <f>IF(A64&gt;0,VLOOKUP(A64,seznam!$A$2:$C$398,3),"------")</f>
        <v>Pinec Veselice</v>
      </c>
      <c r="D64" s="76" t="str">
        <f>IF('zap_pav B'!J17&gt;'zap_pav B'!L17,'zap_pav B'!B17,IF('zap_pav B'!J17&lt;'zap_pav B'!L17,'zap_pav B'!D17," "))</f>
        <v>Skoták Jiří</v>
      </c>
      <c r="E64" s="77"/>
      <c r="F64" s="74"/>
      <c r="G64" s="74"/>
    </row>
    <row r="65" spans="1:7" ht="12" customHeight="1" x14ac:dyDescent="0.2">
      <c r="A65" s="276"/>
      <c r="B65" s="195"/>
      <c r="C65" s="89" t="str">
        <f>IF(A64&gt;0,VLOOKUP(A64,seznam!$A$2:$C$398,2),"------")</f>
        <v>Skoták Jiří</v>
      </c>
      <c r="D65" s="74" t="e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>#VALUE!</v>
      </c>
      <c r="E65" s="74"/>
      <c r="F65" s="74"/>
      <c r="G65" s="74"/>
    </row>
    <row r="66" spans="1:7" ht="12" customHeight="1" x14ac:dyDescent="0.2">
      <c r="A66" s="72"/>
      <c r="B66" s="72"/>
      <c r="C66" s="101"/>
      <c r="D66" s="74"/>
      <c r="E66" s="74"/>
      <c r="F66" s="74"/>
      <c r="G66" s="74"/>
    </row>
  </sheetData>
  <mergeCells count="66"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A28:A29"/>
    <mergeCell ref="A30:A31"/>
    <mergeCell ref="A32:A33"/>
    <mergeCell ref="A34:A35"/>
    <mergeCell ref="A20:A21"/>
    <mergeCell ref="A22:A23"/>
    <mergeCell ref="A24:A25"/>
    <mergeCell ref="A26:A27"/>
    <mergeCell ref="A18:A19"/>
    <mergeCell ref="A10:A11"/>
    <mergeCell ref="A12:A13"/>
    <mergeCell ref="A14:A15"/>
    <mergeCell ref="A16:A17"/>
    <mergeCell ref="F2:G3"/>
    <mergeCell ref="A2:A3"/>
    <mergeCell ref="A4:A5"/>
    <mergeCell ref="A6:A7"/>
    <mergeCell ref="A8:A9"/>
  </mergeCells>
  <phoneticPr fontId="0" type="noConversion"/>
  <pageMargins left="0.19685039370078741" right="0.19685039370078741" top="0" bottom="0" header="0" footer="0"/>
  <pageSetup paperSize="9" scale="9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20"/>
  <sheetViews>
    <sheetView workbookViewId="0">
      <selection activeCell="Q17" sqref="Q17"/>
    </sheetView>
  </sheetViews>
  <sheetFormatPr defaultRowHeight="12.75" x14ac:dyDescent="0.2"/>
  <cols>
    <col min="1" max="1" width="4.42578125" customWidth="1"/>
    <col min="2" max="2" width="18.7109375" customWidth="1"/>
    <col min="3" max="3" width="2.7109375" style="1" customWidth="1"/>
    <col min="4" max="4" width="18.7109375" customWidth="1"/>
    <col min="5" max="12" width="2.7109375" customWidth="1"/>
    <col min="13" max="13" width="3.7109375" customWidth="1"/>
    <col min="14" max="14" width="4.42578125" customWidth="1"/>
    <col min="15" max="15" width="18.7109375" customWidth="1"/>
    <col min="16" max="16" width="2.7109375" customWidth="1"/>
    <col min="17" max="17" width="18.7109375" customWidth="1"/>
    <col min="18" max="25" width="2.7109375" customWidth="1"/>
  </cols>
  <sheetData>
    <row r="1" spans="1:25" ht="13.5" thickBot="1" x14ac:dyDescent="0.25">
      <c r="A1" s="280" t="s">
        <v>19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N1" s="280" t="s">
        <v>20</v>
      </c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</row>
    <row r="2" spans="1:25" x14ac:dyDescent="0.2">
      <c r="A2" s="50">
        <v>1</v>
      </c>
      <c r="B2" s="51" t="str">
        <f>' pavouk B'!C3</f>
        <v>Bednář Miroslav</v>
      </c>
      <c r="C2" s="52" t="s">
        <v>8</v>
      </c>
      <c r="D2" s="10" t="str">
        <f>' pavouk B'!C5</f>
        <v>Skoček Michal</v>
      </c>
      <c r="E2" s="40" t="s">
        <v>471</v>
      </c>
      <c r="F2" s="41" t="s">
        <v>460</v>
      </c>
      <c r="G2" s="41" t="s">
        <v>456</v>
      </c>
      <c r="H2" s="41" t="s">
        <v>458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5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0">
        <v>1</v>
      </c>
      <c r="O2" s="51" t="str">
        <f>' pavouk B'!D4</f>
        <v>Bednář Miroslav</v>
      </c>
      <c r="P2" s="52" t="s">
        <v>8</v>
      </c>
      <c r="Q2" s="10" t="str">
        <f>' pavouk B'!D8</f>
        <v>Tušla Antonín</v>
      </c>
      <c r="R2" s="40" t="s">
        <v>458</v>
      </c>
      <c r="S2" s="41" t="s">
        <v>457</v>
      </c>
      <c r="T2" s="41" t="s">
        <v>462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5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">
      <c r="A3" s="53">
        <v>2</v>
      </c>
      <c r="B3" s="48" t="str">
        <f>' pavouk B'!C7</f>
        <v>Pokorný Miloš</v>
      </c>
      <c r="C3" s="49" t="s">
        <v>8</v>
      </c>
      <c r="D3" s="11" t="str">
        <f>' pavouk B'!C9</f>
        <v>Tušla Antonín</v>
      </c>
      <c r="E3" s="42" t="s">
        <v>471</v>
      </c>
      <c r="F3" s="39" t="s">
        <v>459</v>
      </c>
      <c r="G3" s="39" t="s">
        <v>461</v>
      </c>
      <c r="H3" s="39" t="s">
        <v>473</v>
      </c>
      <c r="I3" s="58" t="s">
        <v>468</v>
      </c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2</v>
      </c>
      <c r="K3" s="26" t="s">
        <v>5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Malach Martin</v>
      </c>
      <c r="P3" s="49" t="s">
        <v>8</v>
      </c>
      <c r="Q3" s="48" t="str">
        <f>' pavouk B'!D16</f>
        <v>Dudek Michal</v>
      </c>
      <c r="R3" s="42" t="s">
        <v>481</v>
      </c>
      <c r="S3" s="39" t="s">
        <v>461</v>
      </c>
      <c r="T3" s="39" t="s">
        <v>463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5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">
      <c r="A4" s="53">
        <v>3</v>
      </c>
      <c r="B4" s="48" t="str">
        <f>' pavouk B'!C11</f>
        <v>Zouhar Ondřej</v>
      </c>
      <c r="C4" s="49" t="s">
        <v>8</v>
      </c>
      <c r="D4" s="11" t="str">
        <f>' pavouk B'!C13</f>
        <v>Malach Martin</v>
      </c>
      <c r="E4" s="42" t="s">
        <v>474</v>
      </c>
      <c r="F4" s="39" t="s">
        <v>465</v>
      </c>
      <c r="G4" s="39" t="s">
        <v>471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5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B'!D20</f>
        <v>Záviška Radek</v>
      </c>
      <c r="P4" s="49" t="s">
        <v>8</v>
      </c>
      <c r="Q4" s="11" t="str">
        <f>' pavouk B'!D24</f>
        <v>Všianský Jiří</v>
      </c>
      <c r="R4" s="42" t="s">
        <v>478</v>
      </c>
      <c r="S4" s="39" t="s">
        <v>478</v>
      </c>
      <c r="T4" s="39" t="s">
        <v>478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3</v>
      </c>
      <c r="X4" s="26" t="s">
        <v>5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">
      <c r="A5" s="53">
        <v>4</v>
      </c>
      <c r="B5" s="48" t="str">
        <f>' pavouk B'!C15</f>
        <v xml:space="preserve">Ostrý Jan </v>
      </c>
      <c r="C5" s="49" t="s">
        <v>8</v>
      </c>
      <c r="D5" s="11" t="str">
        <f>' pavouk B'!C17</f>
        <v>Dudek Michal</v>
      </c>
      <c r="E5" s="42" t="s">
        <v>466</v>
      </c>
      <c r="F5" s="39" t="s">
        <v>469</v>
      </c>
      <c r="G5" s="39" t="s">
        <v>472</v>
      </c>
      <c r="H5" s="39"/>
      <c r="I5" s="58"/>
      <c r="J5" s="56">
        <f t="shared" si="0"/>
        <v>0</v>
      </c>
      <c r="K5" s="26" t="s">
        <v>5</v>
      </c>
      <c r="L5" s="27">
        <f t="shared" si="1"/>
        <v>3</v>
      </c>
      <c r="N5" s="53">
        <v>4</v>
      </c>
      <c r="O5" s="48" t="str">
        <f>' pavouk B'!D28</f>
        <v>Chlup Dominik</v>
      </c>
      <c r="P5" s="49" t="s">
        <v>8</v>
      </c>
      <c r="Q5" s="11" t="str">
        <f>' pavouk B'!D32</f>
        <v>Nečas Martin</v>
      </c>
      <c r="R5" s="42" t="s">
        <v>459</v>
      </c>
      <c r="S5" s="39" t="s">
        <v>467</v>
      </c>
      <c r="T5" s="39" t="s">
        <v>481</v>
      </c>
      <c r="U5" s="39" t="s">
        <v>473</v>
      </c>
      <c r="V5" s="58" t="s">
        <v>466</v>
      </c>
      <c r="W5" s="56">
        <f t="shared" si="2"/>
        <v>2</v>
      </c>
      <c r="X5" s="26" t="s">
        <v>5</v>
      </c>
      <c r="Y5" s="27">
        <f t="shared" si="3"/>
        <v>3</v>
      </c>
    </row>
    <row r="6" spans="1:25" x14ac:dyDescent="0.2">
      <c r="A6" s="53">
        <v>5</v>
      </c>
      <c r="B6" s="48" t="str">
        <f>' pavouk B'!C19</f>
        <v>Záviška Radek</v>
      </c>
      <c r="C6" s="49" t="s">
        <v>8</v>
      </c>
      <c r="D6" s="11" t="str">
        <f>' pavouk B'!C21</f>
        <v>Mencler Jan</v>
      </c>
      <c r="E6" s="42" t="s">
        <v>478</v>
      </c>
      <c r="F6" s="39" t="s">
        <v>474</v>
      </c>
      <c r="G6" s="39" t="s">
        <v>478</v>
      </c>
      <c r="H6" s="39" t="s">
        <v>478</v>
      </c>
      <c r="I6" s="58"/>
      <c r="J6" s="56">
        <f t="shared" si="0"/>
        <v>3</v>
      </c>
      <c r="K6" s="26" t="s">
        <v>5</v>
      </c>
      <c r="L6" s="27">
        <f t="shared" si="1"/>
        <v>1</v>
      </c>
      <c r="N6" s="53">
        <v>5</v>
      </c>
      <c r="O6" s="48" t="str">
        <f>' pavouk B'!D36</f>
        <v>Kotol Lukáš</v>
      </c>
      <c r="P6" s="49" t="s">
        <v>8</v>
      </c>
      <c r="Q6" s="11" t="str">
        <f>' pavouk B'!D40</f>
        <v>Látal Radek</v>
      </c>
      <c r="R6" s="42" t="s">
        <v>458</v>
      </c>
      <c r="S6" s="39" t="s">
        <v>467</v>
      </c>
      <c r="T6" s="39" t="s">
        <v>462</v>
      </c>
      <c r="U6" s="39" t="s">
        <v>478</v>
      </c>
      <c r="V6" s="58"/>
      <c r="W6" s="56">
        <f t="shared" si="2"/>
        <v>3</v>
      </c>
      <c r="X6" s="26" t="s">
        <v>5</v>
      </c>
      <c r="Y6" s="27">
        <f t="shared" si="3"/>
        <v>1</v>
      </c>
    </row>
    <row r="7" spans="1:25" x14ac:dyDescent="0.2">
      <c r="A7" s="53">
        <v>6</v>
      </c>
      <c r="B7" s="48" t="str">
        <f>' pavouk B'!C23</f>
        <v>Všianský Jiří</v>
      </c>
      <c r="C7" s="49" t="s">
        <v>8</v>
      </c>
      <c r="D7" s="11" t="str">
        <f>' pavouk B'!C25</f>
        <v>Němeček Václav st.</v>
      </c>
      <c r="E7" s="42" t="s">
        <v>456</v>
      </c>
      <c r="F7" s="39" t="s">
        <v>459</v>
      </c>
      <c r="G7" s="39" t="s">
        <v>471</v>
      </c>
      <c r="H7" s="39" t="s">
        <v>461</v>
      </c>
      <c r="I7" s="58"/>
      <c r="J7" s="56">
        <f t="shared" si="0"/>
        <v>3</v>
      </c>
      <c r="K7" s="26" t="s">
        <v>5</v>
      </c>
      <c r="L7" s="27">
        <f t="shared" si="1"/>
        <v>1</v>
      </c>
      <c r="N7" s="53">
        <v>6</v>
      </c>
      <c r="O7" s="48" t="str">
        <f>' pavouk B'!D44</f>
        <v>Kalod Jiří</v>
      </c>
      <c r="P7" s="49" t="s">
        <v>8</v>
      </c>
      <c r="Q7" s="11" t="str">
        <f>' pavouk B'!D48</f>
        <v>Přibyl Martin</v>
      </c>
      <c r="R7" s="42" t="s">
        <v>473</v>
      </c>
      <c r="S7" s="39" t="s">
        <v>469</v>
      </c>
      <c r="T7" s="39" t="s">
        <v>467</v>
      </c>
      <c r="U7" s="39"/>
      <c r="V7" s="58"/>
      <c r="W7" s="56">
        <f t="shared" si="2"/>
        <v>0</v>
      </c>
      <c r="X7" s="26" t="s">
        <v>5</v>
      </c>
      <c r="Y7" s="27">
        <f t="shared" si="3"/>
        <v>3</v>
      </c>
    </row>
    <row r="8" spans="1:25" x14ac:dyDescent="0.2">
      <c r="A8" s="53">
        <v>7</v>
      </c>
      <c r="B8" s="48" t="str">
        <f>' pavouk B'!C27</f>
        <v>Chlup Dominik</v>
      </c>
      <c r="C8" s="49" t="s">
        <v>8</v>
      </c>
      <c r="D8" s="11" t="str">
        <f>' pavouk B'!C29</f>
        <v>Odehnal Ladislav ml.</v>
      </c>
      <c r="E8" s="42" t="s">
        <v>461</v>
      </c>
      <c r="F8" s="39" t="s">
        <v>460</v>
      </c>
      <c r="G8" s="39" t="s">
        <v>457</v>
      </c>
      <c r="H8" s="39"/>
      <c r="I8" s="58"/>
      <c r="J8" s="56">
        <f t="shared" si="0"/>
        <v>3</v>
      </c>
      <c r="K8" s="26" t="s">
        <v>5</v>
      </c>
      <c r="L8" s="27">
        <f t="shared" si="1"/>
        <v>0</v>
      </c>
      <c r="N8" s="53">
        <v>7</v>
      </c>
      <c r="O8" s="48" t="str">
        <f>' pavouk B'!D52</f>
        <v>Kovář Jiří ml.</v>
      </c>
      <c r="P8" s="49" t="s">
        <v>8</v>
      </c>
      <c r="Q8" s="11" t="str">
        <f>' pavouk B'!D56</f>
        <v>Palbuchta Kryštof</v>
      </c>
      <c r="R8" s="63" t="s">
        <v>471</v>
      </c>
      <c r="S8" s="64" t="s">
        <v>464</v>
      </c>
      <c r="T8" s="64" t="s">
        <v>456</v>
      </c>
      <c r="U8" s="64" t="s">
        <v>467</v>
      </c>
      <c r="V8" s="65" t="s">
        <v>469</v>
      </c>
      <c r="W8" s="56">
        <f t="shared" si="2"/>
        <v>2</v>
      </c>
      <c r="X8" s="26" t="s">
        <v>5</v>
      </c>
      <c r="Y8" s="27">
        <f t="shared" si="3"/>
        <v>3</v>
      </c>
    </row>
    <row r="9" spans="1:25" ht="13.5" thickBot="1" x14ac:dyDescent="0.25">
      <c r="A9" s="53">
        <v>8</v>
      </c>
      <c r="B9" s="48" t="str">
        <f>' pavouk B'!C31</f>
        <v>Kočvara Petr</v>
      </c>
      <c r="C9" s="49" t="s">
        <v>8</v>
      </c>
      <c r="D9" s="11" t="str">
        <f>' pavouk B'!C33</f>
        <v>Nečas Martin</v>
      </c>
      <c r="E9" s="42" t="s">
        <v>470</v>
      </c>
      <c r="F9" s="39" t="s">
        <v>65</v>
      </c>
      <c r="G9" s="39" t="s">
        <v>472</v>
      </c>
      <c r="H9" s="39"/>
      <c r="I9" s="58"/>
      <c r="J9" s="56">
        <f t="shared" si="0"/>
        <v>0</v>
      </c>
      <c r="K9" s="26" t="s">
        <v>5</v>
      </c>
      <c r="L9" s="27">
        <f t="shared" si="1"/>
        <v>3</v>
      </c>
      <c r="N9" s="54">
        <v>8</v>
      </c>
      <c r="O9" s="59" t="str">
        <f>' pavouk B'!D60</f>
        <v>Sekanina Stanislav</v>
      </c>
      <c r="P9" s="60" t="s">
        <v>8</v>
      </c>
      <c r="Q9" s="12" t="str">
        <f>' pavouk B'!D64</f>
        <v>Skoták Jiří</v>
      </c>
      <c r="R9" s="43" t="s">
        <v>474</v>
      </c>
      <c r="S9" s="44" t="s">
        <v>474</v>
      </c>
      <c r="T9" s="44" t="s">
        <v>474</v>
      </c>
      <c r="U9" s="44"/>
      <c r="V9" s="61"/>
      <c r="W9" s="62">
        <f t="shared" si="2"/>
        <v>0</v>
      </c>
      <c r="X9" s="29" t="s">
        <v>5</v>
      </c>
      <c r="Y9" s="30">
        <f t="shared" si="3"/>
        <v>3</v>
      </c>
    </row>
    <row r="10" spans="1:25" ht="13.5" thickBot="1" x14ac:dyDescent="0.25">
      <c r="A10" s="53">
        <v>9</v>
      </c>
      <c r="B10" s="48" t="str">
        <f>' pavouk B'!C35</f>
        <v>Kotol Lukáš</v>
      </c>
      <c r="C10" s="49" t="s">
        <v>8</v>
      </c>
      <c r="D10" s="11" t="str">
        <f>' pavouk B'!C37</f>
        <v>Vintr Pavel</v>
      </c>
      <c r="E10" s="42" t="s">
        <v>464</v>
      </c>
      <c r="F10" s="39" t="s">
        <v>464</v>
      </c>
      <c r="G10" s="39" t="s">
        <v>459</v>
      </c>
      <c r="H10" s="39"/>
      <c r="I10" s="58"/>
      <c r="J10" s="56">
        <f t="shared" si="0"/>
        <v>3</v>
      </c>
      <c r="K10" s="26" t="s">
        <v>5</v>
      </c>
      <c r="L10" s="27">
        <f t="shared" si="1"/>
        <v>0</v>
      </c>
      <c r="N10" s="281" t="s">
        <v>21</v>
      </c>
      <c r="O10" s="281"/>
      <c r="P10" s="281"/>
      <c r="Q10" s="281"/>
      <c r="R10" s="280"/>
      <c r="S10" s="280"/>
      <c r="T10" s="280"/>
      <c r="U10" s="280"/>
      <c r="V10" s="280"/>
      <c r="W10" s="280"/>
      <c r="X10" s="280"/>
      <c r="Y10" s="280"/>
    </row>
    <row r="11" spans="1:25" x14ac:dyDescent="0.2">
      <c r="A11" s="53">
        <v>10</v>
      </c>
      <c r="B11" s="48" t="str">
        <f>' pavouk B'!C39</f>
        <v>Záviška Jakub</v>
      </c>
      <c r="C11" s="49" t="s">
        <v>8</v>
      </c>
      <c r="D11" s="11" t="str">
        <f>' pavouk B'!C41</f>
        <v>Látal Radek</v>
      </c>
      <c r="E11" s="42" t="s">
        <v>467</v>
      </c>
      <c r="F11" s="39" t="s">
        <v>466</v>
      </c>
      <c r="G11" s="39" t="s">
        <v>467</v>
      </c>
      <c r="H11" s="39"/>
      <c r="I11" s="58"/>
      <c r="J11" s="56">
        <f t="shared" si="0"/>
        <v>0</v>
      </c>
      <c r="K11" s="26" t="s">
        <v>5</v>
      </c>
      <c r="L11" s="27">
        <f t="shared" si="1"/>
        <v>3</v>
      </c>
      <c r="N11" s="50">
        <v>1</v>
      </c>
      <c r="O11" s="51" t="str">
        <f>' pavouk B'!E6</f>
        <v>Bednář Miroslav</v>
      </c>
      <c r="P11" s="52" t="s">
        <v>8</v>
      </c>
      <c r="Q11" s="69" t="str">
        <f>' pavouk B'!E14</f>
        <v>Malach Martin</v>
      </c>
      <c r="R11" s="66" t="s">
        <v>470</v>
      </c>
      <c r="S11" s="41" t="s">
        <v>471</v>
      </c>
      <c r="T11" s="41" t="s">
        <v>467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5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">
      <c r="A12" s="53">
        <v>11</v>
      </c>
      <c r="B12" s="48" t="str">
        <f>' pavouk B'!C43</f>
        <v>Kalod Jiří</v>
      </c>
      <c r="C12" s="49" t="s">
        <v>8</v>
      </c>
      <c r="D12" s="11" t="str">
        <f>' pavouk B'!C45</f>
        <v>Veselý Jakub</v>
      </c>
      <c r="E12" s="42" t="s">
        <v>464</v>
      </c>
      <c r="F12" s="39" t="s">
        <v>473</v>
      </c>
      <c r="G12" s="39" t="s">
        <v>464</v>
      </c>
      <c r="H12" s="39" t="s">
        <v>476</v>
      </c>
      <c r="I12" s="58" t="s">
        <v>458</v>
      </c>
      <c r="J12" s="56">
        <f t="shared" si="0"/>
        <v>3</v>
      </c>
      <c r="K12" s="26" t="s">
        <v>5</v>
      </c>
      <c r="L12" s="27">
        <f t="shared" si="1"/>
        <v>2</v>
      </c>
      <c r="N12" s="53">
        <v>2</v>
      </c>
      <c r="O12" s="48" t="str">
        <f>' pavouk B'!E22</f>
        <v>Záviška Radek</v>
      </c>
      <c r="P12" s="49" t="s">
        <v>8</v>
      </c>
      <c r="Q12" s="70" t="str">
        <f>' pavouk B'!E30</f>
        <v>Nečas Martin</v>
      </c>
      <c r="R12" s="67" t="s">
        <v>473</v>
      </c>
      <c r="S12" s="39" t="s">
        <v>471</v>
      </c>
      <c r="T12" s="39" t="s">
        <v>473</v>
      </c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5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">
      <c r="A13" s="53">
        <v>12</v>
      </c>
      <c r="B13" s="48" t="str">
        <f>' pavouk B'!C47</f>
        <v>Přibyl Martin</v>
      </c>
      <c r="C13" s="49" t="s">
        <v>8</v>
      </c>
      <c r="D13" s="11" t="str">
        <f>' pavouk B'!C49</f>
        <v>Schon Petr</v>
      </c>
      <c r="E13" s="42" t="s">
        <v>456</v>
      </c>
      <c r="F13" s="39" t="s">
        <v>469</v>
      </c>
      <c r="G13" s="39" t="s">
        <v>464</v>
      </c>
      <c r="H13" s="39" t="s">
        <v>456</v>
      </c>
      <c r="I13" s="58"/>
      <c r="J13" s="56">
        <f t="shared" si="0"/>
        <v>3</v>
      </c>
      <c r="K13" s="26" t="s">
        <v>5</v>
      </c>
      <c r="L13" s="27">
        <f t="shared" si="1"/>
        <v>1</v>
      </c>
      <c r="N13" s="53">
        <v>3</v>
      </c>
      <c r="O13" s="48" t="str">
        <f>' pavouk B'!E38</f>
        <v>Kotol Lukáš</v>
      </c>
      <c r="P13" s="49" t="s">
        <v>8</v>
      </c>
      <c r="Q13" s="70" t="str">
        <f>' pavouk B'!E46</f>
        <v>Přibyl Martin</v>
      </c>
      <c r="R13" s="67" t="s">
        <v>456</v>
      </c>
      <c r="S13" s="39" t="s">
        <v>471</v>
      </c>
      <c r="T13" s="39" t="s">
        <v>463</v>
      </c>
      <c r="U13" s="39" t="s">
        <v>459</v>
      </c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3</v>
      </c>
      <c r="X13" s="26" t="s">
        <v>5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1</v>
      </c>
    </row>
    <row r="14" spans="1:25" ht="13.5" thickBot="1" x14ac:dyDescent="0.25">
      <c r="A14" s="53">
        <v>13</v>
      </c>
      <c r="B14" s="48" t="str">
        <f>' pavouk B'!C51</f>
        <v>Kovář Jiří ml.</v>
      </c>
      <c r="C14" s="49" t="s">
        <v>8</v>
      </c>
      <c r="D14" s="11" t="str">
        <f>' pavouk B'!C53</f>
        <v>Odehnal Jiří</v>
      </c>
      <c r="E14" s="42" t="s">
        <v>459</v>
      </c>
      <c r="F14" s="39" t="s">
        <v>456</v>
      </c>
      <c r="G14" s="39" t="s">
        <v>458</v>
      </c>
      <c r="H14" s="39"/>
      <c r="I14" s="58"/>
      <c r="J14" s="56">
        <f t="shared" si="0"/>
        <v>3</v>
      </c>
      <c r="K14" s="26" t="s">
        <v>5</v>
      </c>
      <c r="L14" s="27">
        <f t="shared" si="1"/>
        <v>0</v>
      </c>
      <c r="N14" s="54">
        <v>4</v>
      </c>
      <c r="O14" s="59" t="str">
        <f>' pavouk B'!E54</f>
        <v>Palbuchta Kryštof</v>
      </c>
      <c r="P14" s="60" t="s">
        <v>8</v>
      </c>
      <c r="Q14" s="71" t="str">
        <f>' pavouk B'!E62</f>
        <v>Skoták Jiří</v>
      </c>
      <c r="R14" s="68" t="s">
        <v>478</v>
      </c>
      <c r="S14" s="44" t="s">
        <v>478</v>
      </c>
      <c r="T14" s="44" t="s">
        <v>478</v>
      </c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3</v>
      </c>
      <c r="X14" s="29" t="s">
        <v>5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5" thickBot="1" x14ac:dyDescent="0.25">
      <c r="A15" s="53">
        <v>14</v>
      </c>
      <c r="B15" s="48" t="str">
        <f>' pavouk B'!C55</f>
        <v>Palbuchta Kryštof</v>
      </c>
      <c r="C15" s="49" t="s">
        <v>8</v>
      </c>
      <c r="D15" s="11" t="str">
        <f>' pavouk B'!C57</f>
        <v>Nečas Miroslav</v>
      </c>
      <c r="E15" s="42" t="s">
        <v>478</v>
      </c>
      <c r="F15" s="39" t="s">
        <v>478</v>
      </c>
      <c r="G15" s="39" t="s">
        <v>478</v>
      </c>
      <c r="H15" s="39"/>
      <c r="I15" s="58"/>
      <c r="J15" s="56">
        <f t="shared" si="0"/>
        <v>3</v>
      </c>
      <c r="K15" s="26" t="s">
        <v>5</v>
      </c>
      <c r="L15" s="27">
        <f t="shared" si="1"/>
        <v>0</v>
      </c>
      <c r="N15" s="281" t="s">
        <v>22</v>
      </c>
      <c r="O15" s="281"/>
      <c r="P15" s="281"/>
      <c r="Q15" s="281"/>
      <c r="R15" s="280"/>
      <c r="S15" s="280"/>
      <c r="T15" s="280"/>
      <c r="U15" s="280"/>
      <c r="V15" s="280"/>
      <c r="W15" s="280"/>
      <c r="X15" s="280"/>
      <c r="Y15" s="280"/>
    </row>
    <row r="16" spans="1:25" x14ac:dyDescent="0.2">
      <c r="A16" s="53">
        <v>15</v>
      </c>
      <c r="B16" s="48" t="str">
        <f>' pavouk B'!C59</f>
        <v>Šlesinger Jan</v>
      </c>
      <c r="C16" s="49" t="s">
        <v>8</v>
      </c>
      <c r="D16" s="11" t="str">
        <f>' pavouk B'!C61</f>
        <v>Sekanina Stanislav</v>
      </c>
      <c r="E16" s="42" t="s">
        <v>474</v>
      </c>
      <c r="F16" s="39" t="s">
        <v>478</v>
      </c>
      <c r="G16" s="39" t="s">
        <v>474</v>
      </c>
      <c r="H16" s="39" t="s">
        <v>474</v>
      </c>
      <c r="I16" s="58"/>
      <c r="J16" s="56">
        <f t="shared" si="0"/>
        <v>1</v>
      </c>
      <c r="K16" s="26" t="s">
        <v>5</v>
      </c>
      <c r="L16" s="27">
        <f t="shared" si="1"/>
        <v>3</v>
      </c>
      <c r="N16" s="50">
        <v>1</v>
      </c>
      <c r="O16" s="51" t="str">
        <f>' pavouk B'!F10</f>
        <v>Malach Martin</v>
      </c>
      <c r="P16" s="52" t="s">
        <v>8</v>
      </c>
      <c r="Q16" s="69" t="str">
        <f>' pavouk B'!F26</f>
        <v>Nečas Martin</v>
      </c>
      <c r="R16" s="66" t="s">
        <v>474</v>
      </c>
      <c r="S16" s="41" t="s">
        <v>478</v>
      </c>
      <c r="T16" s="41" t="s">
        <v>474</v>
      </c>
      <c r="U16" s="41" t="s">
        <v>478</v>
      </c>
      <c r="V16" s="57" t="s">
        <v>474</v>
      </c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2</v>
      </c>
      <c r="X16" s="23" t="s">
        <v>5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5" thickBot="1" x14ac:dyDescent="0.25">
      <c r="A17" s="54">
        <v>16</v>
      </c>
      <c r="B17" s="59" t="str">
        <f>' pavouk B'!C63</f>
        <v>Veselý Martin</v>
      </c>
      <c r="C17" s="60" t="s">
        <v>8</v>
      </c>
      <c r="D17" s="12" t="str">
        <f>' pavouk B'!C65</f>
        <v>Skoták Jiří</v>
      </c>
      <c r="E17" s="43" t="s">
        <v>470</v>
      </c>
      <c r="F17" s="44" t="s">
        <v>8</v>
      </c>
      <c r="G17" s="44" t="s">
        <v>470</v>
      </c>
      <c r="H17" s="44"/>
      <c r="I17" s="61"/>
      <c r="J17" s="62">
        <f t="shared" si="0"/>
        <v>0</v>
      </c>
      <c r="K17" s="29" t="s">
        <v>5</v>
      </c>
      <c r="L17" s="30">
        <f t="shared" si="1"/>
        <v>3</v>
      </c>
      <c r="N17" s="54">
        <v>2</v>
      </c>
      <c r="O17" s="59" t="str">
        <f>' pavouk B'!F42</f>
        <v>Kotol Lukáš</v>
      </c>
      <c r="P17" s="60" t="s">
        <v>8</v>
      </c>
      <c r="Q17" s="71" t="str">
        <f>' pavouk B'!F58</f>
        <v>Palbuchta Kryštof</v>
      </c>
      <c r="R17" s="68" t="s">
        <v>458</v>
      </c>
      <c r="S17" s="44" t="s">
        <v>471</v>
      </c>
      <c r="T17" s="44" t="s">
        <v>457</v>
      </c>
      <c r="U17" s="44" t="s">
        <v>462</v>
      </c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3</v>
      </c>
      <c r="X17" s="29" t="s">
        <v>5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1</v>
      </c>
    </row>
    <row r="18" spans="1:25" ht="13.5" thickBot="1" x14ac:dyDescent="0.25">
      <c r="N18" s="281" t="s">
        <v>23</v>
      </c>
      <c r="O18" s="281"/>
      <c r="P18" s="281"/>
      <c r="Q18" s="281"/>
      <c r="R18" s="280"/>
      <c r="S18" s="280"/>
      <c r="T18" s="280"/>
      <c r="U18" s="280"/>
      <c r="V18" s="280"/>
      <c r="W18" s="280"/>
      <c r="X18" s="280"/>
      <c r="Y18" s="280"/>
    </row>
    <row r="19" spans="1:25" ht="13.5" thickBot="1" x14ac:dyDescent="0.25">
      <c r="N19" s="90">
        <v>1</v>
      </c>
      <c r="O19" s="91" t="str">
        <f>' pavouk B'!G18</f>
        <v>Nečas Martin</v>
      </c>
      <c r="P19" s="92" t="s">
        <v>8</v>
      </c>
      <c r="Q19" s="93" t="str">
        <f>' pavouk B'!G50</f>
        <v>Kotol Lukáš</v>
      </c>
      <c r="R19" s="94" t="s">
        <v>478</v>
      </c>
      <c r="S19" s="95" t="s">
        <v>478</v>
      </c>
      <c r="T19" s="95" t="s">
        <v>474</v>
      </c>
      <c r="U19" s="95" t="s">
        <v>478</v>
      </c>
      <c r="V19" s="96"/>
      <c r="W19" s="97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3</v>
      </c>
      <c r="X19" s="98" t="s">
        <v>5</v>
      </c>
      <c r="Y19" s="99">
        <f>IF(AND(LEN(R19)&gt;0,MID(R19,1,1)="-"),"1","0")+IF(AND(LEN(S19)&gt;0,MID(S19,1,1)="-"),"1","0")+IF(AND(LEN(T19)&gt;0,MID(T19,1,1)="-"),"1","0")+IF(AND(LEN(U19)&gt;0,MID(U19,1,1)="-"),"1","0")+IF(AND(LEN(V19)&gt;0,MID(V19,1,1)="-"),"1","0")</f>
        <v>1</v>
      </c>
    </row>
    <row r="20" spans="1:25" x14ac:dyDescent="0.2">
      <c r="N20" t="s">
        <v>55</v>
      </c>
      <c r="O20" t="s">
        <v>153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BBA95-BB6B-4B85-8388-A934C40CC2CC}">
  <sheetPr codeName="List14"/>
  <dimension ref="A1:C19"/>
  <sheetViews>
    <sheetView view="pageBreakPreview" zoomScaleNormal="100" zoomScaleSheetLayoutView="100" workbookViewId="0">
      <selection activeCell="A4" sqref="A4"/>
    </sheetView>
  </sheetViews>
  <sheetFormatPr defaultRowHeight="12.75" x14ac:dyDescent="0.2"/>
  <cols>
    <col min="1" max="1" width="11.85546875" customWidth="1"/>
    <col min="2" max="2" width="23.7109375" customWidth="1"/>
    <col min="3" max="3" width="20.5703125" customWidth="1"/>
    <col min="5" max="5" width="11.7109375" customWidth="1"/>
  </cols>
  <sheetData>
    <row r="1" spans="1:3" ht="30" customHeight="1" x14ac:dyDescent="0.2">
      <c r="A1" s="157" t="s">
        <v>487</v>
      </c>
      <c r="B1" s="157" t="s">
        <v>488</v>
      </c>
      <c r="C1" s="157"/>
    </row>
    <row r="2" spans="1:3" x14ac:dyDescent="0.2">
      <c r="A2" s="158" t="s">
        <v>489</v>
      </c>
      <c r="B2" s="158" t="s">
        <v>490</v>
      </c>
      <c r="C2" s="158" t="s">
        <v>491</v>
      </c>
    </row>
    <row r="3" spans="1:3" x14ac:dyDescent="0.2">
      <c r="A3" s="159">
        <v>1</v>
      </c>
      <c r="B3" s="160" t="s">
        <v>447</v>
      </c>
      <c r="C3" s="160" t="s">
        <v>427</v>
      </c>
    </row>
    <row r="4" spans="1:3" x14ac:dyDescent="0.2">
      <c r="A4" s="159">
        <v>2</v>
      </c>
      <c r="B4" s="160" t="s">
        <v>80</v>
      </c>
      <c r="C4" s="160" t="s">
        <v>427</v>
      </c>
    </row>
    <row r="5" spans="1:3" x14ac:dyDescent="0.2">
      <c r="A5" s="159" t="s">
        <v>492</v>
      </c>
      <c r="B5" s="160" t="s">
        <v>86</v>
      </c>
      <c r="C5" s="160" t="s">
        <v>428</v>
      </c>
    </row>
    <row r="6" spans="1:3" x14ac:dyDescent="0.2">
      <c r="A6" s="159" t="s">
        <v>492</v>
      </c>
      <c r="B6" s="160" t="s">
        <v>92</v>
      </c>
      <c r="C6" s="160" t="s">
        <v>427</v>
      </c>
    </row>
    <row r="7" spans="1:3" x14ac:dyDescent="0.2">
      <c r="A7" s="159" t="s">
        <v>493</v>
      </c>
      <c r="B7" s="160" t="s">
        <v>93</v>
      </c>
      <c r="C7" s="160" t="s">
        <v>49</v>
      </c>
    </row>
    <row r="8" spans="1:3" x14ac:dyDescent="0.2">
      <c r="A8" s="159" t="s">
        <v>493</v>
      </c>
      <c r="B8" s="160" t="s">
        <v>123</v>
      </c>
      <c r="C8" s="160" t="s">
        <v>50</v>
      </c>
    </row>
    <row r="9" spans="1:3" x14ac:dyDescent="0.2">
      <c r="A9" s="159" t="s">
        <v>493</v>
      </c>
      <c r="B9" s="160" t="s">
        <v>134</v>
      </c>
      <c r="C9" s="160" t="s">
        <v>428</v>
      </c>
    </row>
    <row r="10" spans="1:3" x14ac:dyDescent="0.2">
      <c r="A10" s="159" t="s">
        <v>493</v>
      </c>
      <c r="B10" s="160" t="s">
        <v>153</v>
      </c>
      <c r="C10" s="160" t="s">
        <v>427</v>
      </c>
    </row>
    <row r="11" spans="1:3" x14ac:dyDescent="0.2">
      <c r="A11" s="161" t="s">
        <v>494</v>
      </c>
      <c r="B11" s="160" t="s">
        <v>100</v>
      </c>
      <c r="C11" s="160" t="s">
        <v>49</v>
      </c>
    </row>
    <row r="12" spans="1:3" x14ac:dyDescent="0.2">
      <c r="A12" s="161" t="s">
        <v>494</v>
      </c>
      <c r="B12" s="160" t="s">
        <v>137</v>
      </c>
      <c r="C12" s="160" t="s">
        <v>427</v>
      </c>
    </row>
    <row r="13" spans="1:3" x14ac:dyDescent="0.2">
      <c r="A13" s="161" t="s">
        <v>494</v>
      </c>
      <c r="B13" s="160" t="s">
        <v>175</v>
      </c>
      <c r="C13" s="160" t="s">
        <v>428</v>
      </c>
    </row>
    <row r="14" spans="1:3" x14ac:dyDescent="0.2">
      <c r="A14" s="161" t="s">
        <v>494</v>
      </c>
      <c r="B14" s="160" t="s">
        <v>208</v>
      </c>
      <c r="C14" s="160" t="s">
        <v>434</v>
      </c>
    </row>
    <row r="15" spans="1:3" x14ac:dyDescent="0.2">
      <c r="A15" s="161" t="s">
        <v>494</v>
      </c>
      <c r="B15" s="160" t="s">
        <v>221</v>
      </c>
      <c r="C15" s="160" t="s">
        <v>432</v>
      </c>
    </row>
    <row r="16" spans="1:3" x14ac:dyDescent="0.2">
      <c r="A16" s="161" t="s">
        <v>494</v>
      </c>
      <c r="B16" s="160" t="s">
        <v>238</v>
      </c>
      <c r="C16" s="160" t="s">
        <v>434</v>
      </c>
    </row>
    <row r="17" spans="1:3" x14ac:dyDescent="0.2">
      <c r="A17" s="161" t="s">
        <v>494</v>
      </c>
      <c r="B17" s="160" t="s">
        <v>241</v>
      </c>
      <c r="C17" s="160" t="s">
        <v>49</v>
      </c>
    </row>
    <row r="18" spans="1:3" x14ac:dyDescent="0.2">
      <c r="A18" s="161" t="s">
        <v>494</v>
      </c>
      <c r="B18" s="160" t="s">
        <v>445</v>
      </c>
      <c r="C18" s="160" t="s">
        <v>436</v>
      </c>
    </row>
    <row r="19" spans="1:3" x14ac:dyDescent="0.2">
      <c r="A19" s="161">
        <v>17</v>
      </c>
      <c r="B19" s="160" t="s">
        <v>298</v>
      </c>
      <c r="C19" s="160" t="s">
        <v>427</v>
      </c>
    </row>
  </sheetData>
  <conditionalFormatting sqref="B3:C19">
    <cfRule type="expression" dxfId="3" priority="1">
      <formula>#REF!="x"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3" max="5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3504-DD1F-4A0A-B923-053D0E792269}">
  <dimension ref="A1:C38"/>
  <sheetViews>
    <sheetView view="pageBreakPreview" zoomScaleNormal="100" zoomScaleSheetLayoutView="100" workbookViewId="0">
      <selection activeCell="B28" sqref="B28"/>
    </sheetView>
  </sheetViews>
  <sheetFormatPr defaultRowHeight="12.75" x14ac:dyDescent="0.2"/>
  <cols>
    <col min="1" max="1" width="11.85546875" customWidth="1"/>
    <col min="2" max="2" width="23.7109375" customWidth="1"/>
    <col min="3" max="3" width="20.5703125" customWidth="1"/>
    <col min="5" max="5" width="11.7109375" customWidth="1"/>
  </cols>
  <sheetData>
    <row r="1" spans="1:3" ht="30" customHeight="1" x14ac:dyDescent="0.2">
      <c r="A1" s="157" t="s">
        <v>487</v>
      </c>
      <c r="B1" s="157" t="s">
        <v>488</v>
      </c>
      <c r="C1" s="157" t="s">
        <v>495</v>
      </c>
    </row>
    <row r="2" spans="1:3" x14ac:dyDescent="0.2">
      <c r="A2" s="158" t="s">
        <v>489</v>
      </c>
      <c r="B2" s="158" t="s">
        <v>490</v>
      </c>
      <c r="C2" s="158" t="s">
        <v>491</v>
      </c>
    </row>
    <row r="3" spans="1:3" x14ac:dyDescent="0.2">
      <c r="A3" s="159">
        <v>1</v>
      </c>
      <c r="B3" s="160" t="s">
        <v>127</v>
      </c>
      <c r="C3" s="160" t="s">
        <v>413</v>
      </c>
    </row>
    <row r="4" spans="1:3" x14ac:dyDescent="0.2">
      <c r="A4" s="159">
        <v>2</v>
      </c>
      <c r="B4" s="160" t="s">
        <v>128</v>
      </c>
      <c r="C4" s="160" t="s">
        <v>431</v>
      </c>
    </row>
    <row r="5" spans="1:3" x14ac:dyDescent="0.2">
      <c r="A5" s="159" t="s">
        <v>492</v>
      </c>
      <c r="B5" s="160" t="s">
        <v>153</v>
      </c>
      <c r="C5" s="160" t="s">
        <v>427</v>
      </c>
    </row>
    <row r="6" spans="1:3" x14ac:dyDescent="0.2">
      <c r="A6" s="159" t="s">
        <v>492</v>
      </c>
      <c r="B6" s="160" t="s">
        <v>221</v>
      </c>
      <c r="C6" s="160" t="s">
        <v>432</v>
      </c>
    </row>
    <row r="7" spans="1:3" x14ac:dyDescent="0.2">
      <c r="A7" s="159" t="s">
        <v>493</v>
      </c>
      <c r="B7" s="160" t="s">
        <v>117</v>
      </c>
      <c r="C7" s="160" t="s">
        <v>414</v>
      </c>
    </row>
    <row r="8" spans="1:3" x14ac:dyDescent="0.2">
      <c r="A8" s="159" t="s">
        <v>493</v>
      </c>
      <c r="B8" s="160" t="s">
        <v>122</v>
      </c>
      <c r="C8" s="160" t="s">
        <v>413</v>
      </c>
    </row>
    <row r="9" spans="1:3" x14ac:dyDescent="0.2">
      <c r="A9" s="159" t="s">
        <v>493</v>
      </c>
      <c r="B9" s="160" t="s">
        <v>164</v>
      </c>
      <c r="C9" s="160" t="s">
        <v>414</v>
      </c>
    </row>
    <row r="10" spans="1:3" x14ac:dyDescent="0.2">
      <c r="A10" s="159" t="s">
        <v>493</v>
      </c>
      <c r="B10" s="160" t="s">
        <v>168</v>
      </c>
      <c r="C10" s="160" t="s">
        <v>50</v>
      </c>
    </row>
    <row r="11" spans="1:3" x14ac:dyDescent="0.2">
      <c r="A11" s="161" t="s">
        <v>494</v>
      </c>
      <c r="B11" s="160" t="s">
        <v>241</v>
      </c>
      <c r="C11" s="160" t="s">
        <v>49</v>
      </c>
    </row>
    <row r="12" spans="1:3" x14ac:dyDescent="0.2">
      <c r="A12" s="161" t="s">
        <v>494</v>
      </c>
      <c r="B12" s="160" t="s">
        <v>137</v>
      </c>
      <c r="C12" s="160" t="s">
        <v>427</v>
      </c>
    </row>
    <row r="13" spans="1:3" x14ac:dyDescent="0.2">
      <c r="A13" s="161" t="s">
        <v>494</v>
      </c>
      <c r="B13" s="160" t="s">
        <v>445</v>
      </c>
      <c r="C13" s="160" t="s">
        <v>436</v>
      </c>
    </row>
    <row r="14" spans="1:3" x14ac:dyDescent="0.2">
      <c r="A14" s="161" t="s">
        <v>494</v>
      </c>
      <c r="B14" s="160" t="s">
        <v>208</v>
      </c>
      <c r="C14" s="160" t="s">
        <v>434</v>
      </c>
    </row>
    <row r="15" spans="1:3" x14ac:dyDescent="0.2">
      <c r="A15" s="161" t="s">
        <v>494</v>
      </c>
      <c r="B15" s="160" t="s">
        <v>207</v>
      </c>
      <c r="C15" s="160" t="s">
        <v>412</v>
      </c>
    </row>
    <row r="16" spans="1:3" x14ac:dyDescent="0.2">
      <c r="A16" s="161" t="s">
        <v>494</v>
      </c>
      <c r="B16" s="160" t="s">
        <v>244</v>
      </c>
      <c r="C16" s="160" t="s">
        <v>420</v>
      </c>
    </row>
    <row r="17" spans="1:3" x14ac:dyDescent="0.2">
      <c r="A17" s="161" t="s">
        <v>494</v>
      </c>
      <c r="B17" s="160" t="s">
        <v>177</v>
      </c>
      <c r="C17" s="160" t="s">
        <v>429</v>
      </c>
    </row>
    <row r="18" spans="1:3" x14ac:dyDescent="0.2">
      <c r="A18" s="161" t="s">
        <v>494</v>
      </c>
      <c r="B18" s="160" t="s">
        <v>307</v>
      </c>
      <c r="C18" s="160" t="s">
        <v>424</v>
      </c>
    </row>
    <row r="19" spans="1:3" x14ac:dyDescent="0.2">
      <c r="A19" s="161" t="s">
        <v>496</v>
      </c>
      <c r="B19" s="160" t="s">
        <v>452</v>
      </c>
      <c r="C19" s="160" t="s">
        <v>414</v>
      </c>
    </row>
    <row r="20" spans="1:3" x14ac:dyDescent="0.2">
      <c r="A20" s="161" t="s">
        <v>496</v>
      </c>
      <c r="B20" s="160" t="s">
        <v>163</v>
      </c>
      <c r="C20" s="160" t="s">
        <v>411</v>
      </c>
    </row>
    <row r="21" spans="1:3" x14ac:dyDescent="0.2">
      <c r="A21" s="161" t="s">
        <v>496</v>
      </c>
      <c r="B21" s="160" t="s">
        <v>195</v>
      </c>
      <c r="C21" s="160" t="s">
        <v>436</v>
      </c>
    </row>
    <row r="22" spans="1:3" x14ac:dyDescent="0.2">
      <c r="A22" s="161" t="s">
        <v>496</v>
      </c>
      <c r="B22" s="160" t="s">
        <v>444</v>
      </c>
      <c r="C22" s="160" t="s">
        <v>431</v>
      </c>
    </row>
    <row r="23" spans="1:3" x14ac:dyDescent="0.2">
      <c r="A23" s="161" t="s">
        <v>496</v>
      </c>
      <c r="B23" s="160" t="s">
        <v>238</v>
      </c>
      <c r="C23" s="160" t="s">
        <v>434</v>
      </c>
    </row>
    <row r="24" spans="1:3" x14ac:dyDescent="0.2">
      <c r="A24" s="161" t="s">
        <v>496</v>
      </c>
      <c r="B24" s="160" t="s">
        <v>298</v>
      </c>
      <c r="C24" s="160" t="s">
        <v>427</v>
      </c>
    </row>
    <row r="25" spans="1:3" x14ac:dyDescent="0.2">
      <c r="A25" s="161" t="s">
        <v>496</v>
      </c>
      <c r="B25" s="160" t="s">
        <v>382</v>
      </c>
      <c r="C25" s="160" t="s">
        <v>429</v>
      </c>
    </row>
    <row r="26" spans="1:3" x14ac:dyDescent="0.2">
      <c r="A26" s="161" t="s">
        <v>496</v>
      </c>
      <c r="B26" s="160" t="s">
        <v>338</v>
      </c>
      <c r="C26" s="160" t="s">
        <v>424</v>
      </c>
    </row>
    <row r="27" spans="1:3" x14ac:dyDescent="0.2">
      <c r="A27" s="161" t="s">
        <v>496</v>
      </c>
      <c r="B27" s="160" t="s">
        <v>266</v>
      </c>
      <c r="C27" s="160" t="s">
        <v>420</v>
      </c>
    </row>
    <row r="28" spans="1:3" x14ac:dyDescent="0.2">
      <c r="A28" s="161" t="s">
        <v>496</v>
      </c>
      <c r="B28" s="160" t="s">
        <v>455</v>
      </c>
      <c r="C28" s="160" t="s">
        <v>50</v>
      </c>
    </row>
    <row r="29" spans="1:3" x14ac:dyDescent="0.2">
      <c r="A29" s="161" t="s">
        <v>496</v>
      </c>
      <c r="B29" s="160" t="s">
        <v>342</v>
      </c>
      <c r="C29" s="160" t="s">
        <v>436</v>
      </c>
    </row>
    <row r="30" spans="1:3" x14ac:dyDescent="0.2">
      <c r="A30" s="161" t="s">
        <v>496</v>
      </c>
      <c r="B30" s="160" t="s">
        <v>367</v>
      </c>
      <c r="C30" s="160" t="s">
        <v>422</v>
      </c>
    </row>
    <row r="31" spans="1:3" x14ac:dyDescent="0.2">
      <c r="A31" s="161" t="s">
        <v>496</v>
      </c>
      <c r="B31" s="160" t="s">
        <v>239</v>
      </c>
      <c r="C31" s="160" t="s">
        <v>422</v>
      </c>
    </row>
    <row r="32" spans="1:3" x14ac:dyDescent="0.2">
      <c r="A32" s="161" t="s">
        <v>496</v>
      </c>
      <c r="B32" s="160" t="s">
        <v>362</v>
      </c>
      <c r="C32" s="160" t="s">
        <v>429</v>
      </c>
    </row>
    <row r="33" spans="1:3" x14ac:dyDescent="0.2">
      <c r="A33" s="161" t="s">
        <v>496</v>
      </c>
      <c r="B33" s="160" t="s">
        <v>376</v>
      </c>
      <c r="C33" s="160" t="s">
        <v>422</v>
      </c>
    </row>
    <row r="34" spans="1:3" x14ac:dyDescent="0.2">
      <c r="A34" s="161" t="s">
        <v>496</v>
      </c>
      <c r="B34" s="160" t="s">
        <v>390</v>
      </c>
      <c r="C34" s="160" t="s">
        <v>436</v>
      </c>
    </row>
    <row r="35" spans="1:3" x14ac:dyDescent="0.2">
      <c r="A35" s="161" t="s">
        <v>497</v>
      </c>
      <c r="B35" s="160" t="s">
        <v>389</v>
      </c>
      <c r="C35" s="160" t="s">
        <v>424</v>
      </c>
    </row>
    <row r="36" spans="1:3" x14ac:dyDescent="0.2">
      <c r="A36" s="162" t="s">
        <v>497</v>
      </c>
      <c r="B36" s="160" t="s">
        <v>448</v>
      </c>
      <c r="C36" s="160" t="s">
        <v>424</v>
      </c>
    </row>
    <row r="37" spans="1:3" x14ac:dyDescent="0.2">
      <c r="A37" s="161" t="s">
        <v>497</v>
      </c>
      <c r="B37" s="160" t="s">
        <v>449</v>
      </c>
      <c r="C37" s="160" t="s">
        <v>414</v>
      </c>
    </row>
    <row r="38" spans="1:3" x14ac:dyDescent="0.2">
      <c r="A38" s="161" t="s">
        <v>497</v>
      </c>
      <c r="B38" s="160" t="s">
        <v>450</v>
      </c>
      <c r="C38" s="160" t="s">
        <v>414</v>
      </c>
    </row>
  </sheetData>
  <conditionalFormatting sqref="B3:C36">
    <cfRule type="expression" dxfId="2" priority="3">
      <formula>#REF!="x"</formula>
    </cfRule>
  </conditionalFormatting>
  <conditionalFormatting sqref="B37:C37">
    <cfRule type="expression" dxfId="1" priority="2">
      <formula>#REF!="x"</formula>
    </cfRule>
  </conditionalFormatting>
  <conditionalFormatting sqref="B38:C38">
    <cfRule type="expression" dxfId="0" priority="1">
      <formula>#REF!="x"</formula>
    </cfRule>
  </conditionalFormatting>
  <pageMargins left="0.7" right="0.7" top="0.78740157499999996" bottom="0.78740157499999996" header="0.3" footer="0.3"/>
  <pageSetup paperSize="9" scale="86" orientation="portrait" horizontalDpi="300" verticalDpi="300" r:id="rId1"/>
  <colBreaks count="1" manualBreakCount="1">
    <brk id="3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seznam</vt:lpstr>
      <vt:lpstr>1.st A+B</vt:lpstr>
      <vt:lpstr>divize_t6</vt:lpstr>
      <vt:lpstr> pavouk A</vt:lpstr>
      <vt:lpstr>zap_pav A</vt:lpstr>
      <vt:lpstr> pavouk B</vt:lpstr>
      <vt:lpstr>zap_pav B</vt:lpstr>
      <vt:lpstr>Výsledky A</vt:lpstr>
      <vt:lpstr>Výsledky B</vt:lpstr>
      <vt:lpstr>' pavouk A'!Oblast_tisku</vt:lpstr>
      <vt:lpstr>' pavouk B'!Oblast_tisku</vt:lpstr>
      <vt:lpstr>'1.st A+B'!Oblast_tisku</vt:lpstr>
      <vt:lpstr>divize_t6!Oblast_tisku</vt:lpstr>
      <vt:lpstr>seznam!Oblast_tisku</vt:lpstr>
      <vt:lpstr>'Výsledky A'!Oblast_tisku</vt:lpstr>
      <vt:lpstr>'Výsledky B'!Oblast_tisku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Tomáš Harna</cp:lastModifiedBy>
  <cp:lastPrinted>2023-09-16T14:00:12Z</cp:lastPrinted>
  <dcterms:created xsi:type="dcterms:W3CDTF">2003-12-23T23:27:09Z</dcterms:created>
  <dcterms:modified xsi:type="dcterms:W3CDTF">2023-09-17T15:41:14Z</dcterms:modified>
</cp:coreProperties>
</file>