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arna\Documents\Osobni\Stolni tenis\Mladez 25-26\"/>
    </mc:Choice>
  </mc:AlternateContent>
  <xr:revisionPtr revIDLastSave="0" documentId="13_ncr:1_{C3C7E939-0030-45A5-8AC2-A635860725B3}" xr6:coauthVersionLast="47" xr6:coauthVersionMax="47" xr10:uidLastSave="{00000000-0000-0000-0000-000000000000}"/>
  <bookViews>
    <workbookView xWindow="3105" yWindow="660" windowWidth="24810" windowHeight="14130" tabRatio="729" firstSheet="1" activeTab="9" xr2:uid="{00000000-000D-0000-FFFF-FFFF00000000}"/>
  </bookViews>
  <sheets>
    <sheet name="Celkem" sheetId="1" r:id="rId1"/>
    <sheet name="Vysledky OBTM" sheetId="17" r:id="rId2"/>
    <sheet name="Kunstat1" sheetId="20" r:id="rId3"/>
    <sheet name="Opatovice1" sheetId="21" r:id="rId4"/>
    <sheet name="Vysocany" sheetId="26" r:id="rId5"/>
    <sheet name="OP" sheetId="31" r:id="rId6"/>
    <sheet name="Kunstat2" sheetId="28" r:id="rId7"/>
    <sheet name="Opatovice2" sheetId="18" r:id="rId8"/>
    <sheet name="Svitavka" sheetId="29" r:id="rId9"/>
    <sheet name="Dotace" sheetId="32" r:id="rId10"/>
    <sheet name="Parametry" sheetId="16" r:id="rId11"/>
  </sheets>
  <definedNames>
    <definedName name="_xlnm._FilterDatabase" localSheetId="0" hidden="1">Celkem!$A$1:$R$103</definedName>
    <definedName name="_xlnm._FilterDatabase" localSheetId="3" hidden="1">Opatovice1!$A$1:$G$45</definedName>
    <definedName name="_xlnm._FilterDatabase" localSheetId="7" hidden="1">Opatovice2!$A$1:$G$51</definedName>
    <definedName name="_xlnm._FilterDatabase" localSheetId="10" hidden="1">Parametry!$A$2:$G$3</definedName>
    <definedName name="_xlnm._FilterDatabase" localSheetId="8" hidden="1">Svitavka!$A$1:$G$44</definedName>
    <definedName name="_xlnm._FilterDatabase" localSheetId="1" hidden="1">'Vysledky OBTM'!$A$2:$F$105</definedName>
    <definedName name="_xlnm._FilterDatabase" localSheetId="4" hidden="1">Vysocany!$A$1:$G$44</definedName>
    <definedName name="_xlnm.Print_Area" localSheetId="0">Celkem!$A$1:$R$103</definedName>
    <definedName name="_xlnm.Print_Area" localSheetId="9">Dotace!$A$1:$J$52</definedName>
    <definedName name="_xlnm.Print_Area" localSheetId="10">Parametry!$A$1:$L$227</definedName>
    <definedName name="_xlnm.Print_Area" localSheetId="1">'Vysledky OBTM'!$A$1:$G$219</definedName>
  </definedNames>
  <calcPr calcId="191029"/>
  <pivotCaches>
    <pivotCache cacheId="5" r:id="rId12"/>
    <pivotCache cacheId="1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2" l="1"/>
  <c r="B16" i="32"/>
  <c r="B15" i="32"/>
  <c r="B14" i="32"/>
  <c r="N103" i="1"/>
  <c r="M103" i="1"/>
  <c r="L103" i="1"/>
  <c r="K103" i="1"/>
  <c r="J103" i="1"/>
  <c r="I103" i="1"/>
  <c r="H103" i="1"/>
  <c r="N101" i="1"/>
  <c r="M101" i="1"/>
  <c r="L101" i="1"/>
  <c r="K101" i="1"/>
  <c r="J101" i="1"/>
  <c r="I101" i="1"/>
  <c r="H101" i="1"/>
  <c r="E101" i="1"/>
  <c r="N97" i="1"/>
  <c r="M97" i="1"/>
  <c r="L97" i="1"/>
  <c r="K97" i="1"/>
  <c r="J97" i="1"/>
  <c r="I97" i="1"/>
  <c r="H97" i="1"/>
  <c r="E97" i="1"/>
  <c r="N87" i="1"/>
  <c r="M87" i="1"/>
  <c r="L87" i="1"/>
  <c r="K87" i="1"/>
  <c r="J87" i="1"/>
  <c r="I87" i="1"/>
  <c r="H87" i="1"/>
  <c r="E87" i="1"/>
  <c r="N66" i="1"/>
  <c r="M66" i="1"/>
  <c r="L66" i="1"/>
  <c r="K66" i="1"/>
  <c r="J66" i="1"/>
  <c r="I66" i="1"/>
  <c r="H66" i="1"/>
  <c r="E66" i="1"/>
  <c r="N100" i="1"/>
  <c r="M100" i="1"/>
  <c r="L100" i="1"/>
  <c r="K100" i="1"/>
  <c r="J100" i="1"/>
  <c r="I100" i="1"/>
  <c r="H100" i="1"/>
  <c r="E100" i="1"/>
  <c r="N99" i="1"/>
  <c r="M99" i="1"/>
  <c r="L99" i="1"/>
  <c r="K99" i="1"/>
  <c r="J99" i="1"/>
  <c r="I99" i="1"/>
  <c r="H99" i="1"/>
  <c r="E99" i="1"/>
  <c r="N98" i="1"/>
  <c r="M98" i="1"/>
  <c r="L98" i="1"/>
  <c r="K98" i="1"/>
  <c r="J98" i="1"/>
  <c r="I98" i="1"/>
  <c r="H98" i="1"/>
  <c r="E98" i="1"/>
  <c r="N82" i="1"/>
  <c r="M82" i="1"/>
  <c r="L82" i="1"/>
  <c r="K82" i="1"/>
  <c r="J82" i="1"/>
  <c r="I82" i="1"/>
  <c r="H82" i="1"/>
  <c r="E82" i="1"/>
  <c r="N57" i="1"/>
  <c r="M57" i="1"/>
  <c r="L57" i="1"/>
  <c r="K57" i="1"/>
  <c r="J57" i="1"/>
  <c r="I57" i="1"/>
  <c r="H57" i="1"/>
  <c r="E57" i="1"/>
  <c r="N94" i="1"/>
  <c r="M94" i="1"/>
  <c r="L94" i="1"/>
  <c r="K94" i="1"/>
  <c r="J94" i="1"/>
  <c r="I94" i="1"/>
  <c r="H94" i="1"/>
  <c r="E94" i="1"/>
  <c r="N90" i="1"/>
  <c r="M90" i="1"/>
  <c r="L90" i="1"/>
  <c r="K90" i="1"/>
  <c r="J90" i="1"/>
  <c r="I90" i="1"/>
  <c r="H90" i="1"/>
  <c r="E90" i="1"/>
  <c r="N68" i="1"/>
  <c r="M68" i="1"/>
  <c r="L68" i="1"/>
  <c r="K68" i="1"/>
  <c r="J68" i="1"/>
  <c r="I68" i="1"/>
  <c r="H68" i="1"/>
  <c r="E68" i="1"/>
  <c r="N43" i="1"/>
  <c r="M43" i="1"/>
  <c r="L43" i="1"/>
  <c r="K43" i="1"/>
  <c r="J43" i="1"/>
  <c r="I43" i="1"/>
  <c r="H43" i="1"/>
  <c r="E43" i="1"/>
  <c r="N52" i="1"/>
  <c r="M52" i="1"/>
  <c r="L52" i="1"/>
  <c r="K52" i="1"/>
  <c r="J52" i="1"/>
  <c r="I52" i="1"/>
  <c r="H52" i="1"/>
  <c r="E52" i="1"/>
  <c r="N91" i="1"/>
  <c r="M91" i="1"/>
  <c r="L91" i="1"/>
  <c r="K91" i="1"/>
  <c r="J91" i="1"/>
  <c r="I91" i="1"/>
  <c r="H91" i="1"/>
  <c r="E91" i="1"/>
  <c r="N64" i="1"/>
  <c r="M64" i="1"/>
  <c r="L64" i="1"/>
  <c r="K64" i="1"/>
  <c r="J64" i="1"/>
  <c r="I64" i="1"/>
  <c r="H64" i="1"/>
  <c r="E64" i="1"/>
  <c r="N88" i="1"/>
  <c r="M88" i="1"/>
  <c r="L88" i="1"/>
  <c r="K88" i="1"/>
  <c r="J88" i="1"/>
  <c r="I88" i="1"/>
  <c r="H88" i="1"/>
  <c r="E88" i="1"/>
  <c r="N81" i="1"/>
  <c r="M81" i="1"/>
  <c r="L81" i="1"/>
  <c r="K81" i="1"/>
  <c r="J81" i="1"/>
  <c r="I81" i="1"/>
  <c r="H81" i="1"/>
  <c r="E81" i="1"/>
  <c r="N42" i="1"/>
  <c r="M42" i="1"/>
  <c r="L42" i="1"/>
  <c r="K42" i="1"/>
  <c r="J42" i="1"/>
  <c r="I42" i="1"/>
  <c r="H42" i="1"/>
  <c r="E42" i="1"/>
  <c r="N102" i="1"/>
  <c r="M102" i="1"/>
  <c r="L102" i="1"/>
  <c r="K102" i="1"/>
  <c r="J102" i="1"/>
  <c r="I102" i="1"/>
  <c r="H102" i="1"/>
  <c r="E102" i="1"/>
  <c r="N96" i="1"/>
  <c r="M96" i="1"/>
  <c r="L96" i="1"/>
  <c r="K96" i="1"/>
  <c r="J96" i="1"/>
  <c r="I96" i="1"/>
  <c r="H96" i="1"/>
  <c r="E96" i="1"/>
  <c r="N71" i="1"/>
  <c r="M71" i="1"/>
  <c r="L71" i="1"/>
  <c r="K71" i="1"/>
  <c r="J71" i="1"/>
  <c r="I71" i="1"/>
  <c r="H71" i="1"/>
  <c r="E71" i="1"/>
  <c r="B18" i="32" l="1"/>
  <c r="C15" i="32" s="1"/>
  <c r="D15" i="32" s="1"/>
  <c r="O103" i="1"/>
  <c r="O101" i="1"/>
  <c r="O97" i="1"/>
  <c r="O66" i="1"/>
  <c r="R66" i="1" s="1"/>
  <c r="O87" i="1"/>
  <c r="O100" i="1"/>
  <c r="R100" i="1" s="1"/>
  <c r="O99" i="1"/>
  <c r="O82" i="1"/>
  <c r="O98" i="1"/>
  <c r="O57" i="1"/>
  <c r="O94" i="1"/>
  <c r="O90" i="1"/>
  <c r="O91" i="1"/>
  <c r="R91" i="1" s="1"/>
  <c r="O43" i="1"/>
  <c r="O96" i="1"/>
  <c r="O88" i="1"/>
  <c r="O71" i="1"/>
  <c r="O81" i="1"/>
  <c r="O52" i="1"/>
  <c r="O42" i="1"/>
  <c r="O102" i="1"/>
  <c r="O64" i="1"/>
  <c r="O68" i="1"/>
  <c r="E15" i="32"/>
  <c r="G25" i="32" l="1"/>
  <c r="C17" i="32"/>
  <c r="D17" i="32" s="1"/>
  <c r="C16" i="32"/>
  <c r="D16" i="32" s="1"/>
  <c r="C14" i="32"/>
  <c r="R103" i="1"/>
  <c r="R101" i="1"/>
  <c r="R97" i="1"/>
  <c r="R87" i="1"/>
  <c r="R99" i="1"/>
  <c r="R57" i="1"/>
  <c r="R98" i="1"/>
  <c r="R82" i="1"/>
  <c r="R94" i="1"/>
  <c r="R90" i="1"/>
  <c r="R52" i="1"/>
  <c r="R81" i="1"/>
  <c r="R71" i="1"/>
  <c r="R102" i="1"/>
  <c r="R88" i="1"/>
  <c r="R96" i="1"/>
  <c r="R43" i="1"/>
  <c r="R64" i="1"/>
  <c r="R68" i="1"/>
  <c r="R42" i="1"/>
  <c r="E17" i="32"/>
  <c r="E16" i="32"/>
  <c r="H25" i="32" l="1"/>
  <c r="I25" i="32"/>
  <c r="D14" i="32"/>
  <c r="C18" i="32"/>
  <c r="N46" i="1"/>
  <c r="M46" i="1"/>
  <c r="L46" i="1"/>
  <c r="K46" i="1"/>
  <c r="J46" i="1"/>
  <c r="I46" i="1"/>
  <c r="H46" i="1"/>
  <c r="E46" i="1"/>
  <c r="N86" i="1"/>
  <c r="M86" i="1"/>
  <c r="L86" i="1"/>
  <c r="K86" i="1"/>
  <c r="J86" i="1"/>
  <c r="I86" i="1"/>
  <c r="H86" i="1"/>
  <c r="E86" i="1"/>
  <c r="N41" i="1"/>
  <c r="M41" i="1"/>
  <c r="L41" i="1"/>
  <c r="K41" i="1"/>
  <c r="J41" i="1"/>
  <c r="I41" i="1"/>
  <c r="H41" i="1"/>
  <c r="E41" i="1"/>
  <c r="N75" i="1"/>
  <c r="M75" i="1"/>
  <c r="L75" i="1"/>
  <c r="K75" i="1"/>
  <c r="J75" i="1"/>
  <c r="I75" i="1"/>
  <c r="H75" i="1"/>
  <c r="E75" i="1"/>
  <c r="N95" i="1"/>
  <c r="M95" i="1"/>
  <c r="L95" i="1"/>
  <c r="K95" i="1"/>
  <c r="J95" i="1"/>
  <c r="I95" i="1"/>
  <c r="H95" i="1"/>
  <c r="E95" i="1"/>
  <c r="N89" i="1"/>
  <c r="M89" i="1"/>
  <c r="L89" i="1"/>
  <c r="K89" i="1"/>
  <c r="J89" i="1"/>
  <c r="I89" i="1"/>
  <c r="H89" i="1"/>
  <c r="E89" i="1"/>
  <c r="N39" i="1"/>
  <c r="M39" i="1"/>
  <c r="L39" i="1"/>
  <c r="K39" i="1"/>
  <c r="J39" i="1"/>
  <c r="I39" i="1"/>
  <c r="H39" i="1"/>
  <c r="E39" i="1"/>
  <c r="N92" i="1"/>
  <c r="M92" i="1"/>
  <c r="L92" i="1"/>
  <c r="K92" i="1"/>
  <c r="J92" i="1"/>
  <c r="I92" i="1"/>
  <c r="H92" i="1"/>
  <c r="E92" i="1"/>
  <c r="N83" i="1"/>
  <c r="M83" i="1"/>
  <c r="L83" i="1"/>
  <c r="K83" i="1"/>
  <c r="J83" i="1"/>
  <c r="I83" i="1"/>
  <c r="H83" i="1"/>
  <c r="E83" i="1"/>
  <c r="G33" i="32"/>
  <c r="G32" i="32"/>
  <c r="G30" i="32"/>
  <c r="G27" i="32"/>
  <c r="G35" i="32"/>
  <c r="G29" i="32"/>
  <c r="G28" i="32"/>
  <c r="G34" i="32"/>
  <c r="G36" i="32"/>
  <c r="G31" i="32"/>
  <c r="G26" i="32"/>
  <c r="G37" i="32" l="1"/>
  <c r="D18" i="32"/>
  <c r="O86" i="1"/>
  <c r="R86" i="1" s="1"/>
  <c r="O89" i="1"/>
  <c r="R89" i="1" s="1"/>
  <c r="O39" i="1"/>
  <c r="O41" i="1"/>
  <c r="O92" i="1"/>
  <c r="O75" i="1"/>
  <c r="O83" i="1"/>
  <c r="O95" i="1"/>
  <c r="O46" i="1"/>
  <c r="H33" i="32"/>
  <c r="E14" i="32"/>
  <c r="H36" i="32"/>
  <c r="I34" i="32"/>
  <c r="H29" i="32"/>
  <c r="H32" i="32"/>
  <c r="I35" i="32"/>
  <c r="H35" i="32"/>
  <c r="H26" i="32"/>
  <c r="I36" i="32"/>
  <c r="I31" i="32"/>
  <c r="I29" i="32"/>
  <c r="H34" i="32"/>
  <c r="I32" i="32"/>
  <c r="I30" i="32"/>
  <c r="I27" i="32"/>
  <c r="H28" i="32"/>
  <c r="I26" i="32"/>
  <c r="H27" i="32"/>
  <c r="I28" i="32"/>
  <c r="H30" i="32"/>
  <c r="I33" i="32"/>
  <c r="H31" i="32"/>
  <c r="I37" i="32" l="1"/>
  <c r="H37" i="32"/>
  <c r="F25" i="32"/>
  <c r="R46" i="1"/>
  <c r="R95" i="1"/>
  <c r="R41" i="1"/>
  <c r="R83" i="1"/>
  <c r="R75" i="1"/>
  <c r="R92" i="1"/>
  <c r="R39" i="1"/>
  <c r="N93" i="1" l="1"/>
  <c r="M93" i="1"/>
  <c r="L93" i="1"/>
  <c r="K93" i="1"/>
  <c r="J93" i="1"/>
  <c r="I93" i="1"/>
  <c r="H93" i="1"/>
  <c r="E93" i="1"/>
  <c r="N32" i="1"/>
  <c r="M32" i="1"/>
  <c r="L32" i="1"/>
  <c r="K32" i="1"/>
  <c r="J32" i="1"/>
  <c r="I32" i="1"/>
  <c r="H32" i="1"/>
  <c r="E32" i="1"/>
  <c r="F27" i="32"/>
  <c r="F28" i="32"/>
  <c r="F30" i="32"/>
  <c r="F36" i="32"/>
  <c r="F29" i="32"/>
  <c r="F34" i="32"/>
  <c r="F32" i="32"/>
  <c r="F33" i="32"/>
  <c r="F26" i="32"/>
  <c r="F31" i="32"/>
  <c r="F35" i="32"/>
  <c r="J35" i="32" l="1"/>
  <c r="J31" i="32"/>
  <c r="J26" i="32"/>
  <c r="F37" i="32"/>
  <c r="J33" i="32"/>
  <c r="J32" i="32"/>
  <c r="J34" i="32"/>
  <c r="J29" i="32"/>
  <c r="J36" i="32"/>
  <c r="J30" i="32"/>
  <c r="J28" i="32"/>
  <c r="J27" i="32"/>
  <c r="O32" i="1"/>
  <c r="R32" i="1" s="1"/>
  <c r="O93" i="1"/>
  <c r="J37" i="32" l="1"/>
  <c r="R93" i="1"/>
  <c r="K3" i="16" l="1"/>
  <c r="I2" i="20"/>
  <c r="N80" i="1"/>
  <c r="M80" i="1"/>
  <c r="L80" i="1"/>
  <c r="K80" i="1"/>
  <c r="J80" i="1"/>
  <c r="I80" i="1"/>
  <c r="H80" i="1"/>
  <c r="E80" i="1"/>
  <c r="N50" i="1"/>
  <c r="M50" i="1"/>
  <c r="L50" i="1"/>
  <c r="K50" i="1"/>
  <c r="J50" i="1"/>
  <c r="I50" i="1"/>
  <c r="H50" i="1"/>
  <c r="E50" i="1"/>
  <c r="N34" i="1"/>
  <c r="M34" i="1"/>
  <c r="L34" i="1"/>
  <c r="K34" i="1"/>
  <c r="J34" i="1"/>
  <c r="I34" i="1"/>
  <c r="H34" i="1"/>
  <c r="E34" i="1"/>
  <c r="N51" i="1"/>
  <c r="M51" i="1"/>
  <c r="L51" i="1"/>
  <c r="K51" i="1"/>
  <c r="J51" i="1"/>
  <c r="I51" i="1"/>
  <c r="H51" i="1"/>
  <c r="E51" i="1"/>
  <c r="P103" i="1" l="1"/>
  <c r="Q103" i="1" s="1"/>
  <c r="P101" i="1"/>
  <c r="Q101" i="1" s="1"/>
  <c r="P97" i="1"/>
  <c r="Q97" i="1" s="1"/>
  <c r="P66" i="1"/>
  <c r="Q66" i="1" s="1"/>
  <c r="P87" i="1"/>
  <c r="Q87" i="1" s="1"/>
  <c r="P99" i="1"/>
  <c r="Q99" i="1" s="1"/>
  <c r="P81" i="1"/>
  <c r="Q81" i="1" s="1"/>
  <c r="P98" i="1"/>
  <c r="Q98" i="1" s="1"/>
  <c r="P82" i="1"/>
  <c r="Q82" i="1" s="1"/>
  <c r="P71" i="1"/>
  <c r="Q71" i="1" s="1"/>
  <c r="P91" i="1"/>
  <c r="Q91" i="1" s="1"/>
  <c r="P100" i="1"/>
  <c r="Q100" i="1" s="1"/>
  <c r="P88" i="1"/>
  <c r="Q88" i="1" s="1"/>
  <c r="P57" i="1"/>
  <c r="Q57" i="1" s="1"/>
  <c r="P94" i="1"/>
  <c r="Q94" i="1" s="1"/>
  <c r="P90" i="1"/>
  <c r="Q90" i="1" s="1"/>
  <c r="P52" i="1"/>
  <c r="Q52" i="1" s="1"/>
  <c r="P96" i="1"/>
  <c r="Q96" i="1" s="1"/>
  <c r="P43" i="1"/>
  <c r="Q43" i="1" s="1"/>
  <c r="P64" i="1"/>
  <c r="Q64" i="1" s="1"/>
  <c r="P68" i="1"/>
  <c r="Q68" i="1" s="1"/>
  <c r="P102" i="1"/>
  <c r="Q102" i="1" s="1"/>
  <c r="P42" i="1"/>
  <c r="Q42" i="1" s="1"/>
  <c r="P46" i="1"/>
  <c r="Q46" i="1" s="1"/>
  <c r="P89" i="1"/>
  <c r="Q89" i="1" s="1"/>
  <c r="P95" i="1"/>
  <c r="Q95" i="1" s="1"/>
  <c r="P86" i="1"/>
  <c r="Q86" i="1" s="1"/>
  <c r="P41" i="1"/>
  <c r="Q41" i="1" s="1"/>
  <c r="P83" i="1"/>
  <c r="Q83" i="1" s="1"/>
  <c r="P39" i="1"/>
  <c r="Q39" i="1" s="1"/>
  <c r="P75" i="1"/>
  <c r="Q75" i="1" s="1"/>
  <c r="P92" i="1"/>
  <c r="Q92" i="1" s="1"/>
  <c r="P93" i="1"/>
  <c r="Q93" i="1" s="1"/>
  <c r="P32" i="1"/>
  <c r="Q32" i="1" s="1"/>
  <c r="P51" i="1"/>
  <c r="P50" i="1"/>
  <c r="P80" i="1"/>
  <c r="P34" i="1"/>
  <c r="O34" i="1"/>
  <c r="O51" i="1"/>
  <c r="O50" i="1"/>
  <c r="O80" i="1"/>
  <c r="N79" i="1"/>
  <c r="M79" i="1"/>
  <c r="L79" i="1"/>
  <c r="K79" i="1"/>
  <c r="J79" i="1"/>
  <c r="I79" i="1"/>
  <c r="H79" i="1"/>
  <c r="E79" i="1"/>
  <c r="N67" i="1"/>
  <c r="M67" i="1"/>
  <c r="L67" i="1"/>
  <c r="K67" i="1"/>
  <c r="J67" i="1"/>
  <c r="I67" i="1"/>
  <c r="H67" i="1"/>
  <c r="E67" i="1"/>
  <c r="N29" i="1"/>
  <c r="M29" i="1"/>
  <c r="L29" i="1"/>
  <c r="K29" i="1"/>
  <c r="J29" i="1"/>
  <c r="I29" i="1"/>
  <c r="H29" i="1"/>
  <c r="E29" i="1"/>
  <c r="P79" i="1" l="1"/>
  <c r="P29" i="1"/>
  <c r="P67" i="1"/>
  <c r="R50" i="1"/>
  <c r="Q50" i="1"/>
  <c r="Q51" i="1"/>
  <c r="R51" i="1"/>
  <c r="Q34" i="1"/>
  <c r="R34" i="1"/>
  <c r="R80" i="1"/>
  <c r="Q80" i="1"/>
  <c r="O79" i="1"/>
  <c r="O67" i="1"/>
  <c r="O29" i="1"/>
  <c r="R79" i="1" l="1"/>
  <c r="Q79" i="1"/>
  <c r="R67" i="1"/>
  <c r="Q67" i="1"/>
  <c r="R29" i="1"/>
  <c r="Q29" i="1"/>
  <c r="N76" i="1" l="1"/>
  <c r="M76" i="1"/>
  <c r="L76" i="1"/>
  <c r="K76" i="1"/>
  <c r="J76" i="1"/>
  <c r="I76" i="1"/>
  <c r="H76" i="1"/>
  <c r="E76" i="1"/>
  <c r="N62" i="1"/>
  <c r="M62" i="1"/>
  <c r="L62" i="1"/>
  <c r="K62" i="1"/>
  <c r="J62" i="1"/>
  <c r="I62" i="1"/>
  <c r="H62" i="1"/>
  <c r="E62" i="1"/>
  <c r="E3" i="1"/>
  <c r="H3" i="1"/>
  <c r="N70" i="1"/>
  <c r="M70" i="1"/>
  <c r="L70" i="1"/>
  <c r="K70" i="1"/>
  <c r="J70" i="1"/>
  <c r="I70" i="1"/>
  <c r="H70" i="1"/>
  <c r="E70" i="1"/>
  <c r="N24" i="1"/>
  <c r="M24" i="1"/>
  <c r="L24" i="1"/>
  <c r="K24" i="1"/>
  <c r="J24" i="1"/>
  <c r="I24" i="1"/>
  <c r="H24" i="1"/>
  <c r="E24" i="1"/>
  <c r="N16" i="1"/>
  <c r="M16" i="1"/>
  <c r="L16" i="1"/>
  <c r="K16" i="1"/>
  <c r="J16" i="1"/>
  <c r="I16" i="1"/>
  <c r="H16" i="1"/>
  <c r="E16" i="1"/>
  <c r="N12" i="1"/>
  <c r="M12" i="1"/>
  <c r="L12" i="1"/>
  <c r="K12" i="1"/>
  <c r="J12" i="1"/>
  <c r="I12" i="1"/>
  <c r="H12" i="1"/>
  <c r="E12" i="1"/>
  <c r="P76" i="1" l="1"/>
  <c r="P12" i="1"/>
  <c r="P24" i="1"/>
  <c r="P62" i="1"/>
  <c r="P16" i="1"/>
  <c r="P70" i="1"/>
  <c r="O76" i="1"/>
  <c r="O62" i="1"/>
  <c r="O70" i="1"/>
  <c r="R70" i="1" s="1"/>
  <c r="O12" i="1"/>
  <c r="R12" i="1" s="1"/>
  <c r="O24" i="1"/>
  <c r="O16" i="1"/>
  <c r="R76" i="1" l="1"/>
  <c r="Q76" i="1"/>
  <c r="R62" i="1"/>
  <c r="Q62" i="1"/>
  <c r="Q70" i="1"/>
  <c r="Q12" i="1"/>
  <c r="R24" i="1"/>
  <c r="Q24" i="1"/>
  <c r="R16" i="1"/>
  <c r="Q16" i="1"/>
  <c r="N31" i="1" l="1"/>
  <c r="M31" i="1"/>
  <c r="L31" i="1"/>
  <c r="K31" i="1"/>
  <c r="J31" i="1"/>
  <c r="I31" i="1"/>
  <c r="H31" i="1"/>
  <c r="E31" i="1"/>
  <c r="N38" i="1"/>
  <c r="M38" i="1"/>
  <c r="L38" i="1"/>
  <c r="K38" i="1"/>
  <c r="J38" i="1"/>
  <c r="I38" i="1"/>
  <c r="H38" i="1"/>
  <c r="E38" i="1"/>
  <c r="N28" i="1"/>
  <c r="M28" i="1"/>
  <c r="L28" i="1"/>
  <c r="K28" i="1"/>
  <c r="J28" i="1"/>
  <c r="I28" i="1"/>
  <c r="H28" i="1"/>
  <c r="E28" i="1"/>
  <c r="P28" i="1" l="1"/>
  <c r="P31" i="1"/>
  <c r="P38" i="1"/>
  <c r="O31" i="1"/>
  <c r="O38" i="1"/>
  <c r="O28" i="1"/>
  <c r="R31" i="1" l="1"/>
  <c r="Q31" i="1"/>
  <c r="R38" i="1"/>
  <c r="Q38" i="1"/>
  <c r="R28" i="1"/>
  <c r="Q28" i="1"/>
  <c r="N23" i="1"/>
  <c r="M23" i="1"/>
  <c r="L23" i="1"/>
  <c r="K23" i="1"/>
  <c r="J23" i="1"/>
  <c r="I23" i="1"/>
  <c r="H23" i="1"/>
  <c r="E23" i="1"/>
  <c r="H40" i="1"/>
  <c r="H17" i="1"/>
  <c r="P23" i="1" l="1"/>
  <c r="O23" i="1"/>
  <c r="R23" i="1" l="1"/>
  <c r="Q23" i="1"/>
  <c r="N85" i="1"/>
  <c r="M85" i="1"/>
  <c r="L85" i="1"/>
  <c r="K85" i="1"/>
  <c r="J85" i="1"/>
  <c r="I85" i="1"/>
  <c r="H85" i="1"/>
  <c r="E85" i="1"/>
  <c r="N65" i="1"/>
  <c r="M65" i="1"/>
  <c r="L65" i="1"/>
  <c r="K65" i="1"/>
  <c r="J65" i="1"/>
  <c r="I65" i="1"/>
  <c r="H65" i="1"/>
  <c r="E65" i="1"/>
  <c r="P65" i="1" l="1"/>
  <c r="P85" i="1"/>
  <c r="O85" i="1"/>
  <c r="O65" i="1"/>
  <c r="N20" i="1"/>
  <c r="M20" i="1"/>
  <c r="L20" i="1"/>
  <c r="K20" i="1"/>
  <c r="J20" i="1"/>
  <c r="I20" i="1"/>
  <c r="H20" i="1"/>
  <c r="E20" i="1"/>
  <c r="P20" i="1" l="1"/>
  <c r="R85" i="1"/>
  <c r="Q85" i="1"/>
  <c r="R65" i="1"/>
  <c r="Q65" i="1"/>
  <c r="O20" i="1"/>
  <c r="R20" i="1" l="1"/>
  <c r="Q20" i="1"/>
  <c r="N3" i="1"/>
  <c r="M3" i="1"/>
  <c r="L3" i="1"/>
  <c r="K3" i="1"/>
  <c r="J3" i="1"/>
  <c r="I3" i="1"/>
  <c r="E21" i="1"/>
  <c r="E47" i="1"/>
  <c r="E9" i="1"/>
  <c r="E84" i="1"/>
  <c r="E13" i="1"/>
  <c r="E30" i="1"/>
  <c r="E36" i="1"/>
  <c r="E5" i="1"/>
  <c r="E58" i="1"/>
  <c r="E73" i="1"/>
  <c r="E59" i="1"/>
  <c r="E53" i="1"/>
  <c r="E27" i="1"/>
  <c r="E35" i="1"/>
  <c r="E45" i="1"/>
  <c r="E26" i="1"/>
  <c r="E63" i="1"/>
  <c r="E11" i="1"/>
  <c r="E25" i="1"/>
  <c r="E22" i="1"/>
  <c r="E72" i="1"/>
  <c r="E56" i="1"/>
  <c r="E37" i="1"/>
  <c r="E19" i="1"/>
  <c r="E61" i="1"/>
  <c r="E40" i="1"/>
  <c r="E6" i="1"/>
  <c r="E7" i="1"/>
  <c r="E8" i="1"/>
  <c r="E10" i="1"/>
  <c r="E2" i="1"/>
  <c r="E17" i="1"/>
  <c r="E78" i="1"/>
  <c r="E77" i="1"/>
  <c r="E48" i="1"/>
  <c r="E55" i="1"/>
  <c r="E60" i="1"/>
  <c r="E44" i="1"/>
  <c r="E18" i="1"/>
  <c r="E33" i="1"/>
  <c r="E69" i="1"/>
  <c r="E4" i="1"/>
  <c r="E49" i="1"/>
  <c r="E54" i="1"/>
  <c r="E14" i="1"/>
  <c r="E15" i="1"/>
  <c r="E74" i="1"/>
  <c r="P3" i="1" l="1"/>
  <c r="O3" i="1"/>
  <c r="Q3" i="1" l="1"/>
  <c r="R3" i="1"/>
  <c r="M5" i="1" l="1"/>
  <c r="L5" i="1"/>
  <c r="N5" i="1"/>
  <c r="K5" i="1"/>
  <c r="J5" i="1"/>
  <c r="I5" i="1"/>
  <c r="H5" i="1"/>
  <c r="M73" i="1"/>
  <c r="L73" i="1"/>
  <c r="N73" i="1"/>
  <c r="K73" i="1"/>
  <c r="J73" i="1"/>
  <c r="I73" i="1"/>
  <c r="H73" i="1"/>
  <c r="L15" i="1"/>
  <c r="M27" i="1"/>
  <c r="L27" i="1"/>
  <c r="N27" i="1"/>
  <c r="K27" i="1"/>
  <c r="J27" i="1"/>
  <c r="I27" i="1"/>
  <c r="H27" i="1"/>
  <c r="H13" i="1"/>
  <c r="H30" i="1"/>
  <c r="H21" i="1"/>
  <c r="H36" i="1"/>
  <c r="H63" i="1"/>
  <c r="H47" i="1"/>
  <c r="H84" i="1"/>
  <c r="H9" i="1"/>
  <c r="H45" i="1"/>
  <c r="H58" i="1"/>
  <c r="H6" i="1"/>
  <c r="H26" i="1"/>
  <c r="H19" i="1"/>
  <c r="H22" i="1"/>
  <c r="H56" i="1"/>
  <c r="H78" i="1"/>
  <c r="H25" i="1"/>
  <c r="H59" i="1"/>
  <c r="H53" i="1"/>
  <c r="H10" i="1"/>
  <c r="H35" i="1"/>
  <c r="H49" i="1"/>
  <c r="H61" i="1"/>
  <c r="H8" i="1"/>
  <c r="H11" i="1"/>
  <c r="H2" i="1"/>
  <c r="H72" i="1"/>
  <c r="H69" i="1"/>
  <c r="H48" i="1"/>
  <c r="H37" i="1"/>
  <c r="H55" i="1"/>
  <c r="H77" i="1"/>
  <c r="H18" i="1"/>
  <c r="H54" i="1"/>
  <c r="H7" i="1"/>
  <c r="H74" i="1"/>
  <c r="H60" i="1"/>
  <c r="H44" i="1"/>
  <c r="H33" i="1"/>
  <c r="H4" i="1"/>
  <c r="H15" i="1"/>
  <c r="H14" i="1"/>
  <c r="I14" i="1"/>
  <c r="K14" i="1"/>
  <c r="M36" i="1"/>
  <c r="L36" i="1"/>
  <c r="N36" i="1"/>
  <c r="K36" i="1"/>
  <c r="J36" i="1"/>
  <c r="I36" i="1"/>
  <c r="M56" i="1"/>
  <c r="L56" i="1"/>
  <c r="N56" i="1"/>
  <c r="K56" i="1"/>
  <c r="J56" i="1"/>
  <c r="I56" i="1"/>
  <c r="M58" i="1"/>
  <c r="L58" i="1"/>
  <c r="N58" i="1"/>
  <c r="K58" i="1"/>
  <c r="J58" i="1"/>
  <c r="I58" i="1"/>
  <c r="M25" i="1"/>
  <c r="L25" i="1"/>
  <c r="N25" i="1"/>
  <c r="K25" i="1"/>
  <c r="J25" i="1"/>
  <c r="I25" i="1"/>
  <c r="M19" i="1"/>
  <c r="L19" i="1"/>
  <c r="N19" i="1"/>
  <c r="K19" i="1"/>
  <c r="J19" i="1"/>
  <c r="I19" i="1"/>
  <c r="M49" i="1"/>
  <c r="L49" i="1"/>
  <c r="N49" i="1"/>
  <c r="K49" i="1"/>
  <c r="J49" i="1"/>
  <c r="I49" i="1"/>
  <c r="P49" i="1" l="1"/>
  <c r="P56" i="1"/>
  <c r="P19" i="1"/>
  <c r="P58" i="1"/>
  <c r="P27" i="1"/>
  <c r="P5" i="1"/>
  <c r="P73" i="1"/>
  <c r="P25" i="1"/>
  <c r="P36" i="1"/>
  <c r="O49" i="1"/>
  <c r="O56" i="1"/>
  <c r="O36" i="1"/>
  <c r="O27" i="1"/>
  <c r="O19" i="1"/>
  <c r="O5" i="1"/>
  <c r="O58" i="1"/>
  <c r="O25" i="1"/>
  <c r="O73" i="1"/>
  <c r="Q58" i="1" l="1"/>
  <c r="Q49" i="1"/>
  <c r="Q19" i="1"/>
  <c r="Q36" i="1"/>
  <c r="Q25" i="1"/>
  <c r="Q56" i="1"/>
  <c r="R5" i="1"/>
  <c r="Q5" i="1"/>
  <c r="R73" i="1"/>
  <c r="Q73" i="1"/>
  <c r="R27" i="1"/>
  <c r="Q27" i="1"/>
  <c r="R25" i="1"/>
  <c r="R36" i="1"/>
  <c r="R58" i="1"/>
  <c r="R56" i="1"/>
  <c r="R19" i="1"/>
  <c r="M37" i="1" l="1"/>
  <c r="L37" i="1"/>
  <c r="N37" i="1"/>
  <c r="K37" i="1"/>
  <c r="J37" i="1"/>
  <c r="I37" i="1"/>
  <c r="M33" i="1"/>
  <c r="L33" i="1"/>
  <c r="N33" i="1"/>
  <c r="K33" i="1"/>
  <c r="J33" i="1"/>
  <c r="I33" i="1"/>
  <c r="M10" i="1"/>
  <c r="L10" i="1"/>
  <c r="N10" i="1"/>
  <c r="K10" i="1"/>
  <c r="J10" i="1"/>
  <c r="I10" i="1"/>
  <c r="M26" i="1"/>
  <c r="L26" i="1"/>
  <c r="N26" i="1"/>
  <c r="K26" i="1"/>
  <c r="J26" i="1"/>
  <c r="I26" i="1"/>
  <c r="M45" i="1"/>
  <c r="L45" i="1"/>
  <c r="N45" i="1"/>
  <c r="K45" i="1"/>
  <c r="J45" i="1"/>
  <c r="I45" i="1"/>
  <c r="M69" i="1"/>
  <c r="L69" i="1"/>
  <c r="N69" i="1"/>
  <c r="K69" i="1"/>
  <c r="J69" i="1"/>
  <c r="I69" i="1"/>
  <c r="P45" i="1" l="1"/>
  <c r="P26" i="1"/>
  <c r="P10" i="1"/>
  <c r="P69" i="1"/>
  <c r="P33" i="1"/>
  <c r="P37" i="1"/>
  <c r="O26" i="1"/>
  <c r="O10" i="1"/>
  <c r="O33" i="1"/>
  <c r="O45" i="1"/>
  <c r="O69" i="1"/>
  <c r="O37" i="1"/>
  <c r="N21" i="1"/>
  <c r="N53" i="1"/>
  <c r="N84" i="1"/>
  <c r="N59" i="1"/>
  <c r="N22" i="1"/>
  <c r="N6" i="1"/>
  <c r="N61" i="1"/>
  <c r="N8" i="1"/>
  <c r="N72" i="1"/>
  <c r="N2" i="1"/>
  <c r="N35" i="1"/>
  <c r="N63" i="1"/>
  <c r="N17" i="1"/>
  <c r="N60" i="1"/>
  <c r="N78" i="1"/>
  <c r="N48" i="1"/>
  <c r="N77" i="1"/>
  <c r="N30" i="1"/>
  <c r="N14" i="1"/>
  <c r="N54" i="1"/>
  <c r="N40" i="1"/>
  <c r="N55" i="1"/>
  <c r="N47" i="1"/>
  <c r="N44" i="1"/>
  <c r="N4" i="1"/>
  <c r="N9" i="1"/>
  <c r="N18" i="1"/>
  <c r="N7" i="1"/>
  <c r="N15" i="1"/>
  <c r="N13" i="1"/>
  <c r="N11" i="1"/>
  <c r="N74" i="1"/>
  <c r="L21" i="1"/>
  <c r="L53" i="1"/>
  <c r="L84" i="1"/>
  <c r="L59" i="1"/>
  <c r="L22" i="1"/>
  <c r="L6" i="1"/>
  <c r="L61" i="1"/>
  <c r="L8" i="1"/>
  <c r="L72" i="1"/>
  <c r="L2" i="1"/>
  <c r="L35" i="1"/>
  <c r="L63" i="1"/>
  <c r="L17" i="1"/>
  <c r="L60" i="1"/>
  <c r="L78" i="1"/>
  <c r="L48" i="1"/>
  <c r="L77" i="1"/>
  <c r="L30" i="1"/>
  <c r="L14" i="1"/>
  <c r="L54" i="1"/>
  <c r="L40" i="1"/>
  <c r="L55" i="1"/>
  <c r="L47" i="1"/>
  <c r="L44" i="1"/>
  <c r="L4" i="1"/>
  <c r="L9" i="1"/>
  <c r="L18" i="1"/>
  <c r="L7" i="1"/>
  <c r="L13" i="1"/>
  <c r="L11" i="1"/>
  <c r="L74" i="1"/>
  <c r="I21" i="1"/>
  <c r="I53" i="1"/>
  <c r="I84" i="1"/>
  <c r="I59" i="1"/>
  <c r="I22" i="1"/>
  <c r="I6" i="1"/>
  <c r="I61" i="1"/>
  <c r="I8" i="1"/>
  <c r="I72" i="1"/>
  <c r="I2" i="1"/>
  <c r="I35" i="1"/>
  <c r="I63" i="1"/>
  <c r="I17" i="1"/>
  <c r="I60" i="1"/>
  <c r="I78" i="1"/>
  <c r="I48" i="1"/>
  <c r="I77" i="1"/>
  <c r="I30" i="1"/>
  <c r="I54" i="1"/>
  <c r="I40" i="1"/>
  <c r="I55" i="1"/>
  <c r="I47" i="1"/>
  <c r="I44" i="1"/>
  <c r="I4" i="1"/>
  <c r="I9" i="1"/>
  <c r="I18" i="1"/>
  <c r="I7" i="1"/>
  <c r="I15" i="1"/>
  <c r="I13" i="1"/>
  <c r="I11" i="1"/>
  <c r="I74" i="1"/>
  <c r="Q10" i="1" l="1"/>
  <c r="Q26" i="1"/>
  <c r="Q37" i="1"/>
  <c r="Q69" i="1"/>
  <c r="Q45" i="1"/>
  <c r="Q33" i="1"/>
  <c r="M84" i="1" l="1"/>
  <c r="K84" i="1"/>
  <c r="J84" i="1"/>
  <c r="M59" i="1"/>
  <c r="K59" i="1"/>
  <c r="J59" i="1"/>
  <c r="M22" i="1"/>
  <c r="K22" i="1"/>
  <c r="J22" i="1"/>
  <c r="P84" i="1" l="1"/>
  <c r="P22" i="1"/>
  <c r="P59" i="1"/>
  <c r="O22" i="1"/>
  <c r="O59" i="1"/>
  <c r="O84" i="1"/>
  <c r="Q84" i="1" l="1"/>
  <c r="Q59" i="1"/>
  <c r="Q22" i="1"/>
  <c r="M60" i="1"/>
  <c r="K60" i="1"/>
  <c r="J60" i="1"/>
  <c r="M6" i="1"/>
  <c r="K6" i="1"/>
  <c r="J6" i="1"/>
  <c r="P60" i="1" l="1"/>
  <c r="P6" i="1"/>
  <c r="O6" i="1"/>
  <c r="O60" i="1"/>
  <c r="Q60" i="1" l="1"/>
  <c r="Q6" i="1"/>
  <c r="R6" i="1"/>
  <c r="M40" i="1" l="1"/>
  <c r="M72" i="1"/>
  <c r="M78" i="1"/>
  <c r="M63" i="1"/>
  <c r="M77" i="1"/>
  <c r="M61" i="1"/>
  <c r="M21" i="1"/>
  <c r="M8" i="1"/>
  <c r="M54" i="1"/>
  <c r="M15" i="1"/>
  <c r="M18" i="1"/>
  <c r="M55" i="1"/>
  <c r="M2" i="1"/>
  <c r="M44" i="1"/>
  <c r="M9" i="1"/>
  <c r="M53" i="1"/>
  <c r="M13" i="1"/>
  <c r="M30" i="1"/>
  <c r="M4" i="1"/>
  <c r="M35" i="1"/>
  <c r="M17" i="1"/>
  <c r="M47" i="1"/>
  <c r="M48" i="1"/>
  <c r="M7" i="1"/>
  <c r="M11" i="1"/>
  <c r="M74" i="1"/>
  <c r="M14" i="1"/>
  <c r="K40" i="1"/>
  <c r="K72" i="1"/>
  <c r="K78" i="1"/>
  <c r="K63" i="1"/>
  <c r="K77" i="1"/>
  <c r="K61" i="1"/>
  <c r="K21" i="1"/>
  <c r="K8" i="1"/>
  <c r="K54" i="1"/>
  <c r="K15" i="1"/>
  <c r="K18" i="1"/>
  <c r="K55" i="1"/>
  <c r="K2" i="1"/>
  <c r="K44" i="1"/>
  <c r="K9" i="1"/>
  <c r="K53" i="1"/>
  <c r="K13" i="1"/>
  <c r="K30" i="1"/>
  <c r="K4" i="1"/>
  <c r="K35" i="1"/>
  <c r="K17" i="1"/>
  <c r="K47" i="1"/>
  <c r="K48" i="1"/>
  <c r="K7" i="1"/>
  <c r="K11" i="1"/>
  <c r="K74" i="1"/>
  <c r="J40" i="1"/>
  <c r="P40" i="1" l="1"/>
  <c r="O40" i="1"/>
  <c r="J72" i="1"/>
  <c r="P72" i="1" s="1"/>
  <c r="J78" i="1"/>
  <c r="P78" i="1" s="1"/>
  <c r="J63" i="1"/>
  <c r="P63" i="1" s="1"/>
  <c r="J77" i="1"/>
  <c r="P77" i="1" s="1"/>
  <c r="J61" i="1"/>
  <c r="P61" i="1" s="1"/>
  <c r="J21" i="1"/>
  <c r="P21" i="1" s="1"/>
  <c r="J8" i="1"/>
  <c r="P8" i="1" s="1"/>
  <c r="J54" i="1"/>
  <c r="P54" i="1" s="1"/>
  <c r="J15" i="1"/>
  <c r="P15" i="1" s="1"/>
  <c r="J18" i="1"/>
  <c r="P18" i="1" s="1"/>
  <c r="J55" i="1"/>
  <c r="P55" i="1" s="1"/>
  <c r="J2" i="1"/>
  <c r="P2" i="1" s="1"/>
  <c r="J44" i="1"/>
  <c r="P44" i="1" s="1"/>
  <c r="J9" i="1"/>
  <c r="P9" i="1" s="1"/>
  <c r="J53" i="1"/>
  <c r="P53" i="1" s="1"/>
  <c r="J13" i="1"/>
  <c r="P13" i="1" s="1"/>
  <c r="J30" i="1"/>
  <c r="P30" i="1" s="1"/>
  <c r="J4" i="1"/>
  <c r="P4" i="1" s="1"/>
  <c r="J35" i="1"/>
  <c r="P35" i="1" s="1"/>
  <c r="J17" i="1"/>
  <c r="P17" i="1" s="1"/>
  <c r="J47" i="1"/>
  <c r="P47" i="1" s="1"/>
  <c r="J48" i="1"/>
  <c r="P48" i="1" s="1"/>
  <c r="J7" i="1"/>
  <c r="P7" i="1" s="1"/>
  <c r="J11" i="1"/>
  <c r="P11" i="1" s="1"/>
  <c r="J74" i="1"/>
  <c r="J14" i="1"/>
  <c r="P14" i="1" s="1"/>
  <c r="P74" i="1" l="1"/>
  <c r="Q40" i="1"/>
  <c r="O7" i="1"/>
  <c r="Q7" i="1" s="1"/>
  <c r="O47" i="1"/>
  <c r="Q47" i="1" s="1"/>
  <c r="O21" i="1"/>
  <c r="Q21" i="1" s="1"/>
  <c r="O17" i="1"/>
  <c r="Q17" i="1" s="1"/>
  <c r="O55" i="1"/>
  <c r="Q55" i="1" s="1"/>
  <c r="O35" i="1"/>
  <c r="Q35" i="1" s="1"/>
  <c r="O18" i="1"/>
  <c r="Q18" i="1" s="1"/>
  <c r="O53" i="1"/>
  <c r="Q53" i="1" s="1"/>
  <c r="O15" i="1"/>
  <c r="Q15" i="1" s="1"/>
  <c r="O61" i="1"/>
  <c r="Q61" i="1" s="1"/>
  <c r="O54" i="1"/>
  <c r="Q54" i="1" s="1"/>
  <c r="O4" i="1"/>
  <c r="Q4" i="1" s="1"/>
  <c r="O14" i="1"/>
  <c r="Q14" i="1" s="1"/>
  <c r="O30" i="1"/>
  <c r="Q30" i="1" s="1"/>
  <c r="O13" i="1"/>
  <c r="Q13" i="1" s="1"/>
  <c r="O77" i="1"/>
  <c r="Q77" i="1" s="1"/>
  <c r="O74" i="1"/>
  <c r="O63" i="1"/>
  <c r="Q63" i="1" s="1"/>
  <c r="O78" i="1"/>
  <c r="Q78" i="1" s="1"/>
  <c r="O9" i="1"/>
  <c r="Q9" i="1" s="1"/>
  <c r="O72" i="1"/>
  <c r="Q72" i="1" s="1"/>
  <c r="O44" i="1"/>
  <c r="Q44" i="1" s="1"/>
  <c r="O2" i="1"/>
  <c r="Q2" i="1" s="1"/>
  <c r="O8" i="1"/>
  <c r="Q8" i="1" s="1"/>
  <c r="O11" i="1"/>
  <c r="Q11" i="1" s="1"/>
  <c r="O48" i="1"/>
  <c r="Q48" i="1" s="1"/>
  <c r="Q74" i="1" l="1"/>
  <c r="R18" i="1"/>
  <c r="R8" i="1"/>
  <c r="R72" i="1"/>
  <c r="R77" i="1"/>
  <c r="R84" i="1"/>
  <c r="R30" i="1"/>
  <c r="R21" i="1"/>
  <c r="R47" i="1"/>
  <c r="R33" i="1"/>
  <c r="R63" i="1"/>
  <c r="R22" i="1"/>
  <c r="R44" i="1"/>
  <c r="R10" i="1"/>
  <c r="R59" i="1"/>
  <c r="R17" i="1"/>
  <c r="R9" i="1"/>
  <c r="R55" i="1"/>
  <c r="R2" i="1"/>
  <c r="R48" i="1"/>
  <c r="R45" i="1"/>
  <c r="R14" i="1"/>
  <c r="R11" i="1"/>
  <c r="R13" i="1"/>
  <c r="R74" i="1"/>
  <c r="R37" i="1"/>
  <c r="R60" i="1"/>
  <c r="R69" i="1"/>
  <c r="R7" i="1"/>
  <c r="R15" i="1"/>
  <c r="R61" i="1"/>
  <c r="R78" i="1"/>
  <c r="R35" i="1"/>
  <c r="R26" i="1"/>
  <c r="R40" i="1"/>
  <c r="R54" i="1"/>
  <c r="R49" i="1"/>
  <c r="R53" i="1"/>
  <c r="R4" i="1"/>
</calcChain>
</file>

<file path=xl/sharedStrings.xml><?xml version="1.0" encoding="utf-8"?>
<sst xmlns="http://schemas.openxmlformats.org/spreadsheetml/2006/main" count="2250" uniqueCount="196">
  <si>
    <t>Pelíšek Jan</t>
  </si>
  <si>
    <t>Zuck Adam</t>
  </si>
  <si>
    <t>Krchňáková Viktorie</t>
  </si>
  <si>
    <t>Vysočany</t>
  </si>
  <si>
    <t>Hampl Petr</t>
  </si>
  <si>
    <t>Hráč</t>
  </si>
  <si>
    <t>Oddíl</t>
  </si>
  <si>
    <t>Ročník</t>
  </si>
  <si>
    <t>Kategorie</t>
  </si>
  <si>
    <t>Body</t>
  </si>
  <si>
    <t>Pořadí</t>
  </si>
  <si>
    <t>Body BTM</t>
  </si>
  <si>
    <t>Dorostenci</t>
  </si>
  <si>
    <t>Starší žáci</t>
  </si>
  <si>
    <t>Mladší žáci</t>
  </si>
  <si>
    <t>Nejmladší žáci</t>
  </si>
  <si>
    <t>v divizy</t>
  </si>
  <si>
    <t>Jméno</t>
  </si>
  <si>
    <t>ročník</t>
  </si>
  <si>
    <t>kateg.</t>
  </si>
  <si>
    <t>body</t>
  </si>
  <si>
    <t>Fousková Jarmila</t>
  </si>
  <si>
    <t>Celkem</t>
  </si>
  <si>
    <t>Definice kategorií</t>
  </si>
  <si>
    <t>Od</t>
  </si>
  <si>
    <t>Do</t>
  </si>
  <si>
    <t>Zouharová Zuzana</t>
  </si>
  <si>
    <t>Barták Lukáš</t>
  </si>
  <si>
    <t>Chloupek Tomáš</t>
  </si>
  <si>
    <t>Křepela David</t>
  </si>
  <si>
    <t>Janků Pavel</t>
  </si>
  <si>
    <t>Nárok na dotace</t>
  </si>
  <si>
    <t>Kopanický Aleš</t>
  </si>
  <si>
    <t>Bárta Martin</t>
  </si>
  <si>
    <t>Křepelová Kamila</t>
  </si>
  <si>
    <t>U17,U19</t>
  </si>
  <si>
    <t>U13</t>
  </si>
  <si>
    <t>U15</t>
  </si>
  <si>
    <t>U11</t>
  </si>
  <si>
    <t>Černý Ondřej</t>
  </si>
  <si>
    <t>Přikryl Jan</t>
  </si>
  <si>
    <t>Polák Matěj</t>
  </si>
  <si>
    <t>Chloupková Lucie</t>
  </si>
  <si>
    <t>Voráč Pavel</t>
  </si>
  <si>
    <t>Voráčová Kateřina</t>
  </si>
  <si>
    <t>Řehoř Robin</t>
  </si>
  <si>
    <t>U17-19 Dorostenci</t>
  </si>
  <si>
    <t>U15 Starší žáci</t>
  </si>
  <si>
    <t>U13 Mladší žáci</t>
  </si>
  <si>
    <t>U11 Nejmladší žáci</t>
  </si>
  <si>
    <t>Opatovice2</t>
  </si>
  <si>
    <t>Svitávka</t>
  </si>
  <si>
    <t>Krupková Amálie</t>
  </si>
  <si>
    <t>Krupková Klaudie</t>
  </si>
  <si>
    <t>Pilitowská Ela</t>
  </si>
  <si>
    <t>Zouharová Beáta</t>
  </si>
  <si>
    <t>Kovář Jan</t>
  </si>
  <si>
    <t>Gavula Marek</t>
  </si>
  <si>
    <t>Stara David</t>
  </si>
  <si>
    <t>Záviška Jakub</t>
  </si>
  <si>
    <t>Štaud Brian</t>
  </si>
  <si>
    <t>Prchal Jindřich</t>
  </si>
  <si>
    <t>Polák Matyáš</t>
  </si>
  <si>
    <t>Záviška Jan</t>
  </si>
  <si>
    <t>OP</t>
  </si>
  <si>
    <t>Ryšávka Matěj</t>
  </si>
  <si>
    <t>Peška Lukáš</t>
  </si>
  <si>
    <t>Kovář Jakub</t>
  </si>
  <si>
    <t>Musil David</t>
  </si>
  <si>
    <t>Musil Jan</t>
  </si>
  <si>
    <t>Jonášová Karolína</t>
  </si>
  <si>
    <t>Jonášová Kristýna</t>
  </si>
  <si>
    <t>Hernandez Damián</t>
  </si>
  <si>
    <t>Doležel Ondřej</t>
  </si>
  <si>
    <t>Kaderka Jindřich</t>
  </si>
  <si>
    <t>Podsedníková Nela</t>
  </si>
  <si>
    <t>Vladík Štěpán</t>
  </si>
  <si>
    <t>Zouhar Jakub</t>
  </si>
  <si>
    <t>Krejčí Vojtěch</t>
  </si>
  <si>
    <t>Krejčí Štěpán</t>
  </si>
  <si>
    <t>Kramář Matěj</t>
  </si>
  <si>
    <t>Odehnalová Tereza</t>
  </si>
  <si>
    <t>Hruška Ondřej</t>
  </si>
  <si>
    <t>Doskočil Jakub</t>
  </si>
  <si>
    <t>Tichý Dominik</t>
  </si>
  <si>
    <t>min body</t>
  </si>
  <si>
    <t>Wetter Jan</t>
  </si>
  <si>
    <t>Dlapa Jiří</t>
  </si>
  <si>
    <t>Kunstat1</t>
  </si>
  <si>
    <t>Opatovice1</t>
  </si>
  <si>
    <t>Kunstat2</t>
  </si>
  <si>
    <t>Číslo</t>
  </si>
  <si>
    <t>KST Blansko</t>
  </si>
  <si>
    <t>Letokruh svč Letovice</t>
  </si>
  <si>
    <t>KST Orel Olešnice</t>
  </si>
  <si>
    <t>Orel Jednota Boskovice</t>
  </si>
  <si>
    <t>KST Kunštát</t>
  </si>
  <si>
    <t>TJ Sokol V. Opatovice</t>
  </si>
  <si>
    <t>TJ Sokol Bořitov</t>
  </si>
  <si>
    <t>STK Zbraslavec</t>
  </si>
  <si>
    <t>TJ Sokol Vanovice</t>
  </si>
  <si>
    <t>TJ Šošůvka</t>
  </si>
  <si>
    <t>Elo</t>
  </si>
  <si>
    <t>ELO</t>
  </si>
  <si>
    <t>;</t>
  </si>
  <si>
    <t>Adámková Nicole</t>
  </si>
  <si>
    <t>Palme Ondřej</t>
  </si>
  <si>
    <t>Zvejška Lukáš</t>
  </si>
  <si>
    <t>Prudký Metoděj</t>
  </si>
  <si>
    <t>Veselá Liliana</t>
  </si>
  <si>
    <t>Blažková Barbora</t>
  </si>
  <si>
    <t>Šafránková Eliška</t>
  </si>
  <si>
    <t>Kaderka David</t>
  </si>
  <si>
    <t>Hanák Šimon</t>
  </si>
  <si>
    <t>Havlíček Radim</t>
  </si>
  <si>
    <t>Kyzlink Vojtěch</t>
  </si>
  <si>
    <t>Vyžva Viktor</t>
  </si>
  <si>
    <t>Vyžva Dmytro</t>
  </si>
  <si>
    <t>Varga René</t>
  </si>
  <si>
    <t>Počet odehraných turnajů</t>
  </si>
  <si>
    <t>Min. body</t>
  </si>
  <si>
    <t>Bourghet Sebastien</t>
  </si>
  <si>
    <t>Brychta Radek</t>
  </si>
  <si>
    <t>Pírek štěpán</t>
  </si>
  <si>
    <t>Vanovice</t>
  </si>
  <si>
    <t>Veselý Dominik</t>
  </si>
  <si>
    <t>Charvát Antonín</t>
  </si>
  <si>
    <t>Janků David</t>
  </si>
  <si>
    <t>Kašpar Vojtěch</t>
  </si>
  <si>
    <t>Švec Libor</t>
  </si>
  <si>
    <t>Chlup Daniel</t>
  </si>
  <si>
    <t>45-46</t>
  </si>
  <si>
    <t>5-6</t>
  </si>
  <si>
    <t>Javůrková Eliška</t>
  </si>
  <si>
    <t>Špidla Jan</t>
  </si>
  <si>
    <t>Hlubinka Vojtěch</t>
  </si>
  <si>
    <t>Jakubec Vojta</t>
  </si>
  <si>
    <t>David Šimon</t>
  </si>
  <si>
    <t>Lepší Vlastimil</t>
  </si>
  <si>
    <t>Adámek Pavel</t>
  </si>
  <si>
    <t>Klát Jaroslav</t>
  </si>
  <si>
    <t>5-8</t>
  </si>
  <si>
    <t>Zelenčuk Mykola</t>
  </si>
  <si>
    <t>Zubalík Jan</t>
  </si>
  <si>
    <t>9-11</t>
  </si>
  <si>
    <t>Odehnalová Liliana</t>
  </si>
  <si>
    <t>Novák Petr</t>
  </si>
  <si>
    <t>Slavíček Petr</t>
  </si>
  <si>
    <t>Bejček Antonín</t>
  </si>
  <si>
    <t>Whittaker Thomas</t>
  </si>
  <si>
    <t>Bebej Vojtěch</t>
  </si>
  <si>
    <t>Vladíková Laura</t>
  </si>
  <si>
    <t>Málek Lukáš</t>
  </si>
  <si>
    <t>Havlíček Patrik</t>
  </si>
  <si>
    <t>Pírek Štěpán</t>
  </si>
  <si>
    <t>9-16</t>
  </si>
  <si>
    <t>17-19</t>
  </si>
  <si>
    <t>Korčák Matyáš</t>
  </si>
  <si>
    <t>Přikryl Michal</t>
  </si>
  <si>
    <t>U17U19</t>
  </si>
  <si>
    <t>AC Okrouhlá</t>
  </si>
  <si>
    <t>Binder Marek</t>
  </si>
  <si>
    <t>53-56</t>
  </si>
  <si>
    <t>57-61</t>
  </si>
  <si>
    <t>9-13</t>
  </si>
  <si>
    <t>53-54</t>
  </si>
  <si>
    <t>Štrof David</t>
  </si>
  <si>
    <t>Deutsch Sebastian</t>
  </si>
  <si>
    <t>Polák Jonáš</t>
  </si>
  <si>
    <t>57-59</t>
  </si>
  <si>
    <t>Výsledky OBTM v sezóně 2025/2026</t>
  </si>
  <si>
    <t>Okresní žebříček mládeže - k 01.04.2026</t>
  </si>
  <si>
    <t>Účast a body</t>
  </si>
  <si>
    <t>Celkem dotace (Kč)</t>
  </si>
  <si>
    <t>Účast OP</t>
  </si>
  <si>
    <t>Účast Kunstat1</t>
  </si>
  <si>
    <t>Účast Opatovice1</t>
  </si>
  <si>
    <t>Účast Vysočany</t>
  </si>
  <si>
    <t>Účast Opatovice2</t>
  </si>
  <si>
    <t>Účast Kunstat2</t>
  </si>
  <si>
    <t>Účast Svitávka</t>
  </si>
  <si>
    <t>BodyBTM</t>
  </si>
  <si>
    <t>Celkový součet</t>
  </si>
  <si>
    <t>Rozdělení dotace na kategorie</t>
  </si>
  <si>
    <t>Účast Celkem</t>
  </si>
  <si>
    <t>Procento zastoupení kategorie</t>
  </si>
  <si>
    <t>Kč pro  kategorii</t>
  </si>
  <si>
    <t>Kč za 1 bod v kategorii</t>
  </si>
  <si>
    <t>Rozdělení dotace pro oddíly</t>
  </si>
  <si>
    <t>A</t>
  </si>
  <si>
    <t xml:space="preserve">U11 dotace v hodnotě bodu  </t>
  </si>
  <si>
    <t xml:space="preserve">U13 dotace v hodnotě bodu  </t>
  </si>
  <si>
    <t xml:space="preserve">U15 dotace v hodnotě bodu  </t>
  </si>
  <si>
    <t xml:space="preserve">U17 dotace v hodnotě bodu </t>
  </si>
  <si>
    <t>Celkem za oddíl (zaokrouhleno)</t>
  </si>
  <si>
    <t>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</si>
</sst>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č&quot;"/>
    <numFmt numFmtId="165" formatCode="0.0000%"/>
    <numFmt numFmtId="166" formatCode="0.00000000"/>
    <numFmt numFmtId="167" formatCode="#,##0.00000000\ &quot;Kč&quot;"/>
    <numFmt numFmtId="168" formatCode="#,##0\ &quot;Kč&quot;"/>
  </numFmts>
  <fonts count="12">
    <font>
      <sz val="11"/>
      <color indexed="8"/>
      <name val="Calibri"/>
      <family val="2"/>
      <scheme val="minor"/>
    </font>
    <font>
      <sz val="11"/>
      <name val="Dialog"/>
    </font>
    <font>
      <b/>
      <sz val="11"/>
      <color indexed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rgb="FF000000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92D05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n">
        <color rgb="FF8EA9DB"/>
      </bottom>
      <diagonal/>
    </border>
    <border>
      <left style="thin">
        <color indexed="64"/>
      </left>
      <right/>
      <top style="thin">
        <color rgb="FF8EA9DB"/>
      </top>
      <bottom style="medium">
        <color indexed="64"/>
      </bottom>
      <diagonal/>
    </border>
    <border>
      <left/>
      <right/>
      <top style="thin">
        <color rgb="FF8EA9DB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2" borderId="0" xfId="0" applyFill="1"/>
    <xf numFmtId="0" fontId="0" fillId="2" borderId="1" xfId="0" applyFill="1" applyBorder="1"/>
    <xf numFmtId="0" fontId="0" fillId="0" borderId="3" xfId="0" applyBorder="1"/>
    <xf numFmtId="1" fontId="0" fillId="2" borderId="1" xfId="0" applyNumberFormat="1" applyFill="1" applyBorder="1"/>
    <xf numFmtId="0" fontId="0" fillId="3" borderId="0" xfId="0" applyFill="1"/>
    <xf numFmtId="0" fontId="0" fillId="4" borderId="0" xfId="0" applyFill="1"/>
    <xf numFmtId="49" fontId="0" fillId="0" borderId="1" xfId="0" applyNumberFormat="1" applyBorder="1"/>
    <xf numFmtId="1" fontId="0" fillId="0" borderId="2" xfId="0" applyNumberFormat="1" applyBorder="1"/>
    <xf numFmtId="0" fontId="0" fillId="5" borderId="0" xfId="0" applyFill="1"/>
    <xf numFmtId="0" fontId="4" fillId="0" borderId="0" xfId="0" applyFont="1" applyAlignment="1">
      <alignment vertical="top"/>
    </xf>
    <xf numFmtId="0" fontId="5" fillId="7" borderId="0" xfId="0" applyFont="1" applyFill="1"/>
    <xf numFmtId="0" fontId="3" fillId="7" borderId="0" xfId="0" applyFont="1" applyFill="1" applyAlignment="1">
      <alignment vertical="top"/>
    </xf>
    <xf numFmtId="0" fontId="2" fillId="7" borderId="0" xfId="0" applyFont="1" applyFill="1"/>
    <xf numFmtId="0" fontId="0" fillId="7" borderId="0" xfId="0" applyFill="1"/>
    <xf numFmtId="0" fontId="4" fillId="4" borderId="0" xfId="0" applyFont="1" applyFill="1" applyAlignment="1">
      <alignment vertical="top"/>
    </xf>
    <xf numFmtId="0" fontId="0" fillId="2" borderId="6" xfId="0" applyFill="1" applyBorder="1"/>
    <xf numFmtId="0" fontId="0" fillId="7" borderId="4" xfId="0" applyFill="1" applyBorder="1"/>
    <xf numFmtId="0" fontId="0" fillId="0" borderId="4" xfId="0" applyBorder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5" xfId="0" applyBorder="1"/>
    <xf numFmtId="1" fontId="0" fillId="0" borderId="0" xfId="0" applyNumberFormat="1"/>
    <xf numFmtId="1" fontId="0" fillId="0" borderId="1" xfId="0" applyNumberFormat="1" applyBorder="1"/>
    <xf numFmtId="2" fontId="0" fillId="0" borderId="1" xfId="0" applyNumberFormat="1" applyBorder="1"/>
    <xf numFmtId="1" fontId="0" fillId="6" borderId="0" xfId="0" applyNumberFormat="1" applyFill="1"/>
    <xf numFmtId="1" fontId="0" fillId="6" borderId="3" xfId="0" applyNumberFormat="1" applyFill="1" applyBorder="1"/>
    <xf numFmtId="1" fontId="0" fillId="6" borderId="7" xfId="0" applyNumberFormat="1" applyFill="1" applyBorder="1"/>
    <xf numFmtId="1" fontId="0" fillId="3" borderId="1" xfId="0" applyNumberFormat="1" applyFill="1" applyBorder="1"/>
    <xf numFmtId="1" fontId="0" fillId="5" borderId="3" xfId="0" applyNumberFormat="1" applyFill="1" applyBorder="1"/>
    <xf numFmtId="1" fontId="0" fillId="10" borderId="1" xfId="0" applyNumberFormat="1" applyFill="1" applyBorder="1"/>
    <xf numFmtId="1" fontId="0" fillId="8" borderId="1" xfId="0" applyNumberFormat="1" applyFill="1" applyBorder="1"/>
    <xf numFmtId="1" fontId="0" fillId="9" borderId="3" xfId="0" applyNumberFormat="1" applyFill="1" applyBorder="1"/>
    <xf numFmtId="1" fontId="0" fillId="3" borderId="5" xfId="0" applyNumberFormat="1" applyFill="1" applyBorder="1"/>
    <xf numFmtId="1" fontId="0" fillId="5" borderId="7" xfId="0" applyNumberFormat="1" applyFill="1" applyBorder="1"/>
    <xf numFmtId="1" fontId="0" fillId="10" borderId="5" xfId="0" applyNumberFormat="1" applyFill="1" applyBorder="1"/>
    <xf numFmtId="1" fontId="0" fillId="8" borderId="5" xfId="0" applyNumberFormat="1" applyFill="1" applyBorder="1"/>
    <xf numFmtId="1" fontId="0" fillId="9" borderId="7" xfId="0" applyNumberFormat="1" applyFill="1" applyBorder="1"/>
    <xf numFmtId="49" fontId="0" fillId="0" borderId="5" xfId="0" applyNumberFormat="1" applyBorder="1"/>
    <xf numFmtId="0" fontId="7" fillId="11" borderId="0" xfId="0" applyFont="1" applyFill="1"/>
    <xf numFmtId="0" fontId="8" fillId="12" borderId="0" xfId="0" applyFont="1" applyFill="1" applyAlignment="1">
      <alignment horizontal="left"/>
    </xf>
    <xf numFmtId="164" fontId="9" fillId="12" borderId="0" xfId="0" applyNumberFormat="1" applyFont="1" applyFill="1"/>
    <xf numFmtId="0" fontId="0" fillId="0" borderId="0" xfId="0" applyAlignment="1">
      <alignment horizontal="left"/>
    </xf>
    <xf numFmtId="0" fontId="10" fillId="13" borderId="8" xfId="0" applyFont="1" applyFill="1" applyBorder="1" applyAlignment="1">
      <alignment wrapText="1"/>
    </xf>
    <xf numFmtId="0" fontId="10" fillId="0" borderId="9" xfId="0" applyFont="1" applyBorder="1"/>
    <xf numFmtId="0" fontId="0" fillId="0" borderId="10" xfId="0" applyBorder="1"/>
    <xf numFmtId="165" fontId="0" fillId="0" borderId="10" xfId="0" applyNumberFormat="1" applyBorder="1"/>
    <xf numFmtId="164" fontId="0" fillId="14" borderId="10" xfId="0" applyNumberFormat="1" applyFill="1" applyBorder="1"/>
    <xf numFmtId="166" fontId="0" fillId="5" borderId="10" xfId="0" applyNumberFormat="1" applyFill="1" applyBorder="1"/>
    <xf numFmtId="0" fontId="10" fillId="0" borderId="11" xfId="0" applyFont="1" applyBorder="1"/>
    <xf numFmtId="0" fontId="10" fillId="8" borderId="11" xfId="0" applyFont="1" applyFill="1" applyBorder="1"/>
    <xf numFmtId="0" fontId="10" fillId="13" borderId="10" xfId="0" applyFont="1" applyFill="1" applyBorder="1" applyAlignment="1">
      <alignment wrapText="1"/>
    </xf>
    <xf numFmtId="165" fontId="10" fillId="13" borderId="10" xfId="0" applyNumberFormat="1" applyFont="1" applyFill="1" applyBorder="1" applyAlignment="1">
      <alignment wrapText="1"/>
    </xf>
    <xf numFmtId="164" fontId="10" fillId="13" borderId="10" xfId="0" applyNumberFormat="1" applyFont="1" applyFill="1" applyBorder="1" applyAlignment="1">
      <alignment wrapText="1"/>
    </xf>
    <xf numFmtId="167" fontId="0" fillId="0" borderId="0" xfId="0" applyNumberFormat="1"/>
    <xf numFmtId="0" fontId="11" fillId="15" borderId="12" xfId="0" applyFont="1" applyFill="1" applyBorder="1" applyAlignment="1">
      <alignment horizontal="left" vertical="top" wrapText="1"/>
    </xf>
    <xf numFmtId="166" fontId="0" fillId="5" borderId="13" xfId="0" applyNumberFormat="1" applyFill="1" applyBorder="1"/>
    <xf numFmtId="166" fontId="0" fillId="5" borderId="14" xfId="0" applyNumberFormat="1" applyFill="1" applyBorder="1"/>
    <xf numFmtId="0" fontId="11" fillId="15" borderId="1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/>
    </xf>
    <xf numFmtId="2" fontId="0" fillId="0" borderId="15" xfId="0" applyNumberFormat="1" applyBorder="1"/>
    <xf numFmtId="2" fontId="0" fillId="0" borderId="0" xfId="0" applyNumberFormat="1"/>
    <xf numFmtId="1" fontId="2" fillId="16" borderId="0" xfId="0" applyNumberFormat="1" applyFont="1" applyFill="1"/>
    <xf numFmtId="2" fontId="10" fillId="17" borderId="16" xfId="0" applyNumberFormat="1" applyFont="1" applyFill="1" applyBorder="1"/>
    <xf numFmtId="2" fontId="10" fillId="17" borderId="17" xfId="0" applyNumberFormat="1" applyFont="1" applyFill="1" applyBorder="1"/>
    <xf numFmtId="1" fontId="2" fillId="16" borderId="17" xfId="0" applyNumberFormat="1" applyFont="1" applyFill="1" applyBorder="1"/>
    <xf numFmtId="0" fontId="8" fillId="0" borderId="0" xfId="0" applyFont="1"/>
    <xf numFmtId="0" fontId="8" fillId="18" borderId="18" xfId="0" applyFont="1" applyFill="1" applyBorder="1"/>
    <xf numFmtId="168" fontId="8" fillId="18" borderId="19" xfId="0" applyNumberFormat="1" applyFont="1" applyFill="1" applyBorder="1"/>
    <xf numFmtId="0" fontId="8" fillId="18" borderId="2" xfId="0" applyFont="1" applyFill="1" applyBorder="1"/>
    <xf numFmtId="168" fontId="8" fillId="18" borderId="20" xfId="0" applyNumberFormat="1" applyFont="1" applyFill="1" applyBorder="1"/>
    <xf numFmtId="0" fontId="8" fillId="18" borderId="21" xfId="0" applyFont="1" applyFill="1" applyBorder="1"/>
    <xf numFmtId="168" fontId="8" fillId="18" borderId="22" xfId="0" applyNumberFormat="1" applyFont="1" applyFill="1" applyBorder="1"/>
  </cellXfs>
  <cellStyles count="1">
    <cellStyle name="Normální" xfId="0" builtinId="0"/>
  </cellStyles>
  <dxfs count="7">
    <dxf>
      <border>
        <right style="thin">
          <color auto="1"/>
        </right>
      </border>
    </dxf>
    <dxf>
      <border>
        <right style="thin">
          <color auto="1"/>
        </right>
      </border>
    </dxf>
    <dxf>
      <border>
        <right style="thin">
          <color auto="1"/>
        </right>
      </border>
    </dxf>
    <dxf>
      <fill>
        <patternFill patternType="solid"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ladez_2025-2026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Mladez_2025-2026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máš Harna" refreshedDate="46119.270559143515" createdVersion="7" refreshedVersion="8" minRefreshableVersion="3" recordCount="110" xr:uid="{3700690F-5443-4641-83A6-49468FFADCFA}">
  <cacheSource type="worksheet">
    <worksheetSource ref="A1:Q111" sheet="Celkem" r:id="rId2"/>
  </cacheSource>
  <cacheFields count="17">
    <cacheField name="Pořadí" numFmtId="0">
      <sharedItems containsSemiMixedTypes="0" containsString="0" containsNumber="1" containsInteger="1" minValue="1" maxValue="102"/>
    </cacheField>
    <cacheField name="Hráč" numFmtId="0">
      <sharedItems/>
    </cacheField>
    <cacheField name="Oddíl" numFmtId="0">
      <sharedItems/>
    </cacheField>
    <cacheField name="Ročník" numFmtId="0">
      <sharedItems containsSemiMixedTypes="0" containsString="0" containsNumber="1" containsInteger="1" minValue="2007" maxValue="2018"/>
    </cacheField>
    <cacheField name="Kategorie" numFmtId="0">
      <sharedItems count="4">
        <s v="U15"/>
        <s v="U13"/>
        <s v="U17,U19"/>
        <s v="U11"/>
      </sharedItems>
    </cacheField>
    <cacheField name="ELO" numFmtId="2">
      <sharedItems containsSemiMixedTypes="0" containsString="0" containsNumber="1" containsInteger="1" minValue="0" maxValue="1720"/>
    </cacheField>
    <cacheField name="Číslo" numFmtId="0">
      <sharedItems containsSemiMixedTypes="0" containsString="0" containsNumber="1" containsInteger="1" minValue="1" maxValue="197"/>
    </cacheField>
    <cacheField name="OP" numFmtId="1">
      <sharedItems containsMixedTypes="1" containsNumber="1" containsInteger="1" minValue="21" maxValue="96"/>
    </cacheField>
    <cacheField name="Kunstat1" numFmtId="1">
      <sharedItems containsMixedTypes="1" containsNumber="1" containsInteger="1" minValue="2" maxValue="46"/>
    </cacheField>
    <cacheField name="Opatovice1" numFmtId="1">
      <sharedItems containsMixedTypes="1" containsNumber="1" containsInteger="1" minValue="3" maxValue="67"/>
    </cacheField>
    <cacheField name="Vysočany" numFmtId="1">
      <sharedItems containsMixedTypes="1" containsNumber="1" containsInteger="1" minValue="3" maxValue="75"/>
    </cacheField>
    <cacheField name="Kunstat2" numFmtId="1">
      <sharedItems containsMixedTypes="1" containsNumber="1" containsInteger="1" minValue="5" maxValue="61"/>
    </cacheField>
    <cacheField name="Opatovice2" numFmtId="1">
      <sharedItems containsMixedTypes="1" containsNumber="1" containsInteger="1" minValue="2" maxValue="54"/>
    </cacheField>
    <cacheField name="Svitávka" numFmtId="1">
      <sharedItems containsMixedTypes="1" containsNumber="1" containsInteger="1" minValue="3" maxValue="59"/>
    </cacheField>
    <cacheField name="Body BTM" numFmtId="1">
      <sharedItems containsSemiMixedTypes="0" containsString="0" containsNumber="1" containsInteger="1" minValue="0" maxValue="416"/>
    </cacheField>
    <cacheField name="min body" numFmtId="1">
      <sharedItems containsSemiMixedTypes="0" containsString="0" containsNumber="1" containsInteger="1" minValue="0" maxValue="41"/>
    </cacheField>
    <cacheField name="Celkem" numFmtId="1">
      <sharedItems containsSemiMixedTypes="0" containsString="0" containsNumber="1" containsInteger="1" minValue="0" maxValue="3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máš Harna" refreshedDate="46119.272020833334" createdVersion="7" refreshedVersion="8" minRefreshableVersion="3" recordCount="184" xr:uid="{BF985184-2AC1-4D97-AA53-9B517B1742F3}">
  <cacheSource type="worksheet">
    <worksheetSource ref="B1:R1048576" sheet="Celkem" r:id="rId2"/>
  </cacheSource>
  <cacheFields count="17">
    <cacheField name="Hráč" numFmtId="0">
      <sharedItems containsBlank="1"/>
    </cacheField>
    <cacheField name="Oddíl" numFmtId="0">
      <sharedItems containsBlank="1" count="27">
        <s v="KST Kunštát"/>
        <s v="STK Zbraslavec"/>
        <s v="KST Blansko"/>
        <s v="TJ Sokol Bořitov"/>
        <s v="TJ Sokol V. Opatovice"/>
        <s v="Orel Jednota Boskovice"/>
        <s v="TJ Sokol Vanovice"/>
        <s v="KST Orel Olešnice"/>
        <s v="TJ Šošůvka"/>
        <s v="Letokruh svč Letovice"/>
        <s v="AC Okrouhlá"/>
        <s v="TJ Vysočany"/>
        <s v="Jestřábi Svitávka"/>
        <m/>
        <s v="Sharks Štěchov" u="1"/>
        <s v="Boskovice" u="1"/>
        <s v="Šošůvka" u="1"/>
        <s v="Kunštát" u="1"/>
        <s v="Vysočany" u="1"/>
        <s v="Blansko" u="1"/>
        <s v="Olešnice" u="1"/>
        <s v="Vanovice" u="1"/>
        <s v="Letovice" u="1"/>
        <s v="Zbraslavec" u="1"/>
        <s v="Bořitov" u="1"/>
        <s v="V. Opatovice" u="1"/>
        <s v="Štěchov" u="1"/>
      </sharedItems>
    </cacheField>
    <cacheField name="Ročník" numFmtId="0">
      <sharedItems containsString="0" containsBlank="1" containsNumber="1" containsInteger="1" minValue="2007" maxValue="2018"/>
    </cacheField>
    <cacheField name="Kategorie" numFmtId="0">
      <sharedItems containsBlank="1" count="5">
        <s v="U15"/>
        <s v="U13"/>
        <s v="U17,U19"/>
        <s v="U11"/>
        <m/>
      </sharedItems>
    </cacheField>
    <cacheField name="ELO" numFmtId="0">
      <sharedItems containsString="0" containsBlank="1" containsNumber="1" containsInteger="1" minValue="0" maxValue="1720"/>
    </cacheField>
    <cacheField name="Číslo" numFmtId="0">
      <sharedItems containsString="0" containsBlank="1" containsNumber="1" containsInteger="1" minValue="1" maxValue="197"/>
    </cacheField>
    <cacheField name="OP" numFmtId="0">
      <sharedItems containsBlank="1" containsMixedTypes="1" containsNumber="1" containsInteger="1" minValue="21" maxValue="96"/>
    </cacheField>
    <cacheField name="Kunstat1" numFmtId="0">
      <sharedItems containsBlank="1" containsMixedTypes="1" containsNumber="1" containsInteger="1" minValue="2" maxValue="46"/>
    </cacheField>
    <cacheField name="Opatovice1" numFmtId="1">
      <sharedItems containsBlank="1" containsMixedTypes="1" containsNumber="1" containsInteger="1" minValue="3" maxValue="67"/>
    </cacheField>
    <cacheField name="Vysočany" numFmtId="0">
      <sharedItems containsBlank="1" containsMixedTypes="1" containsNumber="1" containsInteger="1" minValue="3" maxValue="75"/>
    </cacheField>
    <cacheField name="Kunstat2" numFmtId="0">
      <sharedItems containsBlank="1" containsMixedTypes="1" containsNumber="1" containsInteger="1" minValue="5" maxValue="61"/>
    </cacheField>
    <cacheField name="Opatovice2" numFmtId="0">
      <sharedItems containsBlank="1" containsMixedTypes="1" containsNumber="1" containsInteger="1" minValue="2" maxValue="54"/>
    </cacheField>
    <cacheField name="Svitávka" numFmtId="0">
      <sharedItems containsBlank="1" containsMixedTypes="1" containsNumber="1" containsInteger="1" minValue="3" maxValue="59"/>
    </cacheField>
    <cacheField name="Body BTM" numFmtId="0">
      <sharedItems containsString="0" containsBlank="1" containsNumber="1" containsInteger="1" minValue="0" maxValue="416"/>
    </cacheField>
    <cacheField name="min body" numFmtId="0">
      <sharedItems containsString="0" containsBlank="1" containsNumber="1" containsInteger="1" minValue="0" maxValue="41"/>
    </cacheField>
    <cacheField name="Celkem" numFmtId="0">
      <sharedItems containsString="0" containsBlank="1" containsNumber="1" containsInteger="1" minValue="0" maxValue="398"/>
    </cacheField>
    <cacheField name="Nárok na dotace" numFmtId="0">
      <sharedItems containsBlank="1" count="3">
        <s v="A"/>
        <s v="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n v="1"/>
    <s v="Prchal Jindřich"/>
    <s v="KST Kunštát"/>
    <n v="2012"/>
    <x v="0"/>
    <n v="1576"/>
    <n v="62"/>
    <n v="96"/>
    <n v="43"/>
    <n v="66"/>
    <n v="75"/>
    <n v="60"/>
    <s v=""/>
    <n v="58"/>
    <n v="398"/>
    <n v="0"/>
    <n v="398"/>
  </r>
  <r>
    <n v="2"/>
    <s v="Wetter Jan"/>
    <s v="KST Kunštát"/>
    <n v="2012"/>
    <x v="0"/>
    <n v="1464"/>
    <n v="137"/>
    <n v="90"/>
    <n v="34"/>
    <n v="57"/>
    <n v="69"/>
    <n v="58"/>
    <n v="52"/>
    <n v="56"/>
    <n v="416"/>
    <n v="34"/>
    <n v="382"/>
  </r>
  <r>
    <n v="3"/>
    <s v="Barták Lukáš"/>
    <s v="KST Kunštát"/>
    <n v="2011"/>
    <x v="0"/>
    <n v="1720"/>
    <n v="8"/>
    <n v="78"/>
    <n v="46"/>
    <n v="67"/>
    <s v=""/>
    <n v="61"/>
    <n v="54"/>
    <n v="59"/>
    <n v="365"/>
    <n v="0"/>
    <n v="365"/>
  </r>
  <r>
    <n v="4"/>
    <s v="Křepela David"/>
    <s v="STK Zbraslavec"/>
    <n v="2012"/>
    <x v="0"/>
    <n v="1319"/>
    <n v="16"/>
    <n v="87"/>
    <s v=""/>
    <n v="56"/>
    <n v="66"/>
    <n v="52"/>
    <n v="47"/>
    <n v="50"/>
    <n v="358"/>
    <n v="0"/>
    <n v="358"/>
  </r>
  <r>
    <n v="5"/>
    <s v="Doležel Ondřej"/>
    <s v="KST Blansko"/>
    <n v="2011"/>
    <x v="0"/>
    <n v="1375"/>
    <n v="97"/>
    <n v="72"/>
    <n v="40"/>
    <n v="60"/>
    <n v="67"/>
    <n v="55"/>
    <n v="45"/>
    <n v="53"/>
    <n v="392"/>
    <n v="40"/>
    <n v="352"/>
  </r>
  <r>
    <n v="6"/>
    <s v="Kovář Jakub"/>
    <s v="TJ Sokol Bořitov"/>
    <n v="2011"/>
    <x v="0"/>
    <n v="1315"/>
    <n v="57"/>
    <n v="84"/>
    <s v=""/>
    <n v="49"/>
    <n v="65"/>
    <n v="49"/>
    <n v="42"/>
    <n v="52"/>
    <n v="341"/>
    <n v="0"/>
    <n v="341"/>
  </r>
  <r>
    <n v="7"/>
    <s v="Musil Jan"/>
    <s v="KST Blansko"/>
    <n v="2012"/>
    <x v="0"/>
    <n v="1396"/>
    <n v="86"/>
    <n v="48"/>
    <n v="41"/>
    <n v="55"/>
    <n v="73"/>
    <n v="51"/>
    <n v="50"/>
    <n v="54"/>
    <n v="372"/>
    <n v="41"/>
    <n v="331"/>
  </r>
  <r>
    <n v="8"/>
    <s v="Záviška Jakub"/>
    <s v="KST Blansko"/>
    <n v="2013"/>
    <x v="1"/>
    <n v="1378"/>
    <n v="61"/>
    <n v="72"/>
    <n v="36"/>
    <n v="59"/>
    <n v="63"/>
    <n v="54"/>
    <n v="46"/>
    <s v=""/>
    <n v="330"/>
    <n v="0"/>
    <n v="330"/>
  </r>
  <r>
    <n v="9"/>
    <s v="Chloupek Tomáš"/>
    <s v="KST Kunštát"/>
    <n v="2011"/>
    <x v="0"/>
    <n v="1397"/>
    <n v="37"/>
    <s v=""/>
    <n v="37"/>
    <n v="58"/>
    <n v="70"/>
    <n v="53"/>
    <n v="49"/>
    <n v="57"/>
    <n v="324"/>
    <n v="0"/>
    <n v="324"/>
  </r>
  <r>
    <n v="10"/>
    <s v="Musil David"/>
    <s v="KST Blansko"/>
    <n v="2012"/>
    <x v="0"/>
    <n v="1246"/>
    <n v="90"/>
    <n v="72"/>
    <s v=""/>
    <n v="46"/>
    <n v="59"/>
    <n v="48"/>
    <n v="41"/>
    <n v="49"/>
    <n v="315"/>
    <n v="0"/>
    <n v="315"/>
  </r>
  <r>
    <n v="11"/>
    <s v="Palme Ondřej"/>
    <s v="KST Kunštát"/>
    <n v="2011"/>
    <x v="0"/>
    <n v="1219"/>
    <n v="139"/>
    <n v="72"/>
    <n v="33"/>
    <n v="47"/>
    <n v="57"/>
    <n v="50"/>
    <n v="40"/>
    <s v=""/>
    <n v="299"/>
    <n v="0"/>
    <n v="299"/>
  </r>
  <r>
    <n v="12"/>
    <s v="Gavula Marek"/>
    <s v="KST Kunštát"/>
    <n v="2010"/>
    <x v="2"/>
    <n v="1280"/>
    <n v="46"/>
    <n v="54"/>
    <n v="31"/>
    <n v="44"/>
    <n v="51"/>
    <n v="47"/>
    <n v="44"/>
    <n v="51"/>
    <n v="322"/>
    <n v="31"/>
    <n v="291"/>
  </r>
  <r>
    <n v="13"/>
    <s v="Hampl Petr"/>
    <s v="KST Blansko"/>
    <n v="2008"/>
    <x v="2"/>
    <n v="1473"/>
    <n v="54"/>
    <n v="54"/>
    <n v="42"/>
    <n v="63"/>
    <n v="72"/>
    <n v="59"/>
    <s v=""/>
    <s v=""/>
    <n v="290"/>
    <n v="0"/>
    <n v="290"/>
  </r>
  <r>
    <n v="14"/>
    <s v="Vladík Štěpán"/>
    <s v="KST Blansko"/>
    <n v="2012"/>
    <x v="0"/>
    <n v="1237"/>
    <n v="118"/>
    <n v="48"/>
    <n v="35"/>
    <n v="48"/>
    <n v="58"/>
    <n v="44"/>
    <s v=""/>
    <n v="45"/>
    <n v="278"/>
    <n v="0"/>
    <n v="278"/>
  </r>
  <r>
    <n v="15"/>
    <s v="Prudký Metoděj"/>
    <s v="KST Kunštát"/>
    <n v="2012"/>
    <x v="0"/>
    <n v="1208"/>
    <n v="140"/>
    <n v="48"/>
    <s v=""/>
    <n v="43"/>
    <n v="54"/>
    <n v="43"/>
    <n v="37"/>
    <n v="46"/>
    <n v="271"/>
    <n v="0"/>
    <n v="271"/>
  </r>
  <r>
    <n v="16"/>
    <s v="Bárta Martin"/>
    <s v="KST Blansko"/>
    <n v="2011"/>
    <x v="0"/>
    <n v="1344"/>
    <n v="25"/>
    <s v=""/>
    <n v="38"/>
    <n v="54"/>
    <n v="64"/>
    <s v=""/>
    <n v="48"/>
    <n v="55"/>
    <n v="259"/>
    <n v="0"/>
    <n v="259"/>
  </r>
  <r>
    <n v="17"/>
    <s v="Fousková Jarmila"/>
    <s v="KST Blansko"/>
    <n v="2009"/>
    <x v="2"/>
    <n v="1416"/>
    <n v="3"/>
    <n v="66"/>
    <s v=""/>
    <n v="64"/>
    <n v="71"/>
    <n v="56"/>
    <s v=""/>
    <s v=""/>
    <n v="257"/>
    <n v="0"/>
    <n v="257"/>
  </r>
  <r>
    <n v="18"/>
    <s v="Krchňáková Viktorie"/>
    <s v="KST Blansko"/>
    <n v="2009"/>
    <x v="2"/>
    <n v="1599"/>
    <n v="1"/>
    <s v=""/>
    <s v=""/>
    <n v="65"/>
    <n v="74"/>
    <n v="57"/>
    <n v="53"/>
    <s v=""/>
    <n v="249"/>
    <n v="0"/>
    <n v="249"/>
  </r>
  <r>
    <n v="19"/>
    <s v="Peška Lukáš"/>
    <s v="KST Kunštát"/>
    <n v="2012"/>
    <x v="0"/>
    <n v="1238"/>
    <n v="101"/>
    <s v=""/>
    <n v="30"/>
    <n v="45"/>
    <n v="48"/>
    <n v="37"/>
    <n v="38"/>
    <n v="47"/>
    <n v="245"/>
    <n v="0"/>
    <n v="245"/>
  </r>
  <r>
    <n v="20"/>
    <s v="Záviška Jan"/>
    <s v="KST Blansko"/>
    <n v="2015"/>
    <x v="3"/>
    <n v="1184"/>
    <n v="89"/>
    <n v="36"/>
    <n v="28"/>
    <n v="37"/>
    <n v="49"/>
    <n v="40"/>
    <n v="36"/>
    <n v="44"/>
    <n v="270"/>
    <n v="28"/>
    <n v="242"/>
  </r>
  <r>
    <n v="21"/>
    <s v="Polák Matěj"/>
    <s v="KST Kunštát"/>
    <n v="2013"/>
    <x v="1"/>
    <n v="1084"/>
    <n v="70"/>
    <n v="66"/>
    <n v="27"/>
    <n v="41"/>
    <n v="44"/>
    <n v="35"/>
    <n v="24"/>
    <s v=""/>
    <n v="237"/>
    <n v="0"/>
    <n v="237"/>
  </r>
  <r>
    <n v="22"/>
    <s v="Jonášová Kristýna"/>
    <s v="STK Zbraslavec"/>
    <n v="2014"/>
    <x v="1"/>
    <n v="1181"/>
    <n v="92"/>
    <n v="48"/>
    <s v=""/>
    <n v="51"/>
    <n v="60"/>
    <n v="42"/>
    <n v="34"/>
    <s v=""/>
    <n v="235"/>
    <n v="0"/>
    <n v="235"/>
  </r>
  <r>
    <n v="23"/>
    <s v="Zvejška Lukáš"/>
    <s v="KST Kunštát"/>
    <n v="2011"/>
    <x v="0"/>
    <n v="1144"/>
    <n v="141"/>
    <n v="48"/>
    <s v=""/>
    <n v="36"/>
    <n v="40"/>
    <n v="36"/>
    <n v="32"/>
    <n v="43"/>
    <n v="235"/>
    <n v="0"/>
    <n v="235"/>
  </r>
  <r>
    <n v="24"/>
    <s v="Křepelová Kamila"/>
    <s v="STK Zbraslavec"/>
    <n v="2014"/>
    <x v="1"/>
    <n v="1101"/>
    <n v="52"/>
    <n v="48"/>
    <n v="32"/>
    <n v="38"/>
    <n v="46"/>
    <n v="32"/>
    <n v="28"/>
    <n v="38"/>
    <n v="262"/>
    <n v="28"/>
    <n v="234"/>
  </r>
  <r>
    <n v="25"/>
    <s v="Doskočil Jakub"/>
    <s v="KST Kunštát"/>
    <n v="2012"/>
    <x v="0"/>
    <n v="1029"/>
    <n v="131"/>
    <n v="72"/>
    <n v="26"/>
    <n v="30"/>
    <n v="33"/>
    <n v="27"/>
    <n v="27"/>
    <n v="33"/>
    <n v="248"/>
    <n v="26"/>
    <n v="222"/>
  </r>
  <r>
    <n v="26"/>
    <s v="Odehnalová Tereza"/>
    <s v="STK Zbraslavec"/>
    <n v="2013"/>
    <x v="1"/>
    <n v="1065"/>
    <n v="127"/>
    <s v=""/>
    <n v="29"/>
    <n v="35"/>
    <n v="47"/>
    <n v="30"/>
    <n v="29"/>
    <n v="36"/>
    <n v="206"/>
    <n v="0"/>
    <n v="206"/>
  </r>
  <r>
    <n v="27"/>
    <s v="Pilitowská Ela"/>
    <s v="KST Blansko"/>
    <n v="2014"/>
    <x v="1"/>
    <n v="1305"/>
    <n v="56"/>
    <n v="63"/>
    <s v=""/>
    <n v="50"/>
    <s v=""/>
    <n v="45"/>
    <n v="43"/>
    <s v=""/>
    <n v="201"/>
    <n v="0"/>
    <n v="201"/>
  </r>
  <r>
    <n v="28"/>
    <s v="Kaderka David"/>
    <s v="TJ Sokol V. Opatovice"/>
    <n v="2015"/>
    <x v="3"/>
    <n v="1159"/>
    <n v="151"/>
    <s v=""/>
    <n v="19"/>
    <n v="33"/>
    <n v="42"/>
    <n v="29"/>
    <n v="35"/>
    <n v="42"/>
    <n v="200"/>
    <n v="0"/>
    <n v="200"/>
  </r>
  <r>
    <n v="29"/>
    <s v="Adámková Nicole"/>
    <s v="Orel Jednota Boskovice"/>
    <n v="2012"/>
    <x v="0"/>
    <n v="1177"/>
    <n v="130"/>
    <s v=""/>
    <s v=""/>
    <n v="40"/>
    <n v="43"/>
    <n v="34"/>
    <n v="30"/>
    <n v="40"/>
    <n v="187"/>
    <n v="0"/>
    <n v="187"/>
  </r>
  <r>
    <n v="30"/>
    <s v="Tichý Dominik"/>
    <s v="Orel Jednota Boskovice"/>
    <n v="2013"/>
    <x v="1"/>
    <n v="1204"/>
    <n v="128"/>
    <s v=""/>
    <s v=""/>
    <n v="39"/>
    <n v="55"/>
    <n v="41"/>
    <s v=""/>
    <n v="48"/>
    <n v="183"/>
    <n v="0"/>
    <n v="183"/>
  </r>
  <r>
    <n v="31"/>
    <s v="Bourghet Sebastien"/>
    <s v="KST Blansko"/>
    <n v="2013"/>
    <x v="1"/>
    <n v="1121"/>
    <n v="165"/>
    <n v="60"/>
    <n v="14"/>
    <n v="18"/>
    <n v="27"/>
    <n v="33"/>
    <n v="25"/>
    <s v=""/>
    <n v="177"/>
    <n v="0"/>
    <n v="177"/>
  </r>
  <r>
    <n v="32"/>
    <s v="Zouharová Zuzana"/>
    <s v="KST Blansko"/>
    <n v="2010"/>
    <x v="2"/>
    <n v="1219"/>
    <n v="9"/>
    <s v=""/>
    <s v=""/>
    <n v="61"/>
    <n v="68"/>
    <n v="46"/>
    <s v=""/>
    <s v=""/>
    <n v="175"/>
    <n v="0"/>
    <n v="175"/>
  </r>
  <r>
    <n v="33"/>
    <s v="Vyžva Viktor"/>
    <s v="KST Kunštát"/>
    <n v="2011"/>
    <x v="0"/>
    <n v="1054"/>
    <n v="158"/>
    <s v=""/>
    <n v="22"/>
    <n v="31"/>
    <n v="37"/>
    <n v="25"/>
    <n v="22"/>
    <n v="31"/>
    <n v="168"/>
    <n v="0"/>
    <n v="168"/>
  </r>
  <r>
    <n v="34"/>
    <s v="Kovář Jan"/>
    <s v="TJ Sokol Bořitov"/>
    <n v="2008"/>
    <x v="2"/>
    <n v="1304"/>
    <n v="10"/>
    <s v=""/>
    <n v="39"/>
    <n v="62"/>
    <n v="62"/>
    <s v=""/>
    <s v=""/>
    <s v=""/>
    <n v="163"/>
    <n v="0"/>
    <n v="163"/>
  </r>
  <r>
    <n v="35"/>
    <s v="Krupková Amálie"/>
    <s v="KST Blansko"/>
    <n v="2013"/>
    <x v="1"/>
    <n v="1107"/>
    <n v="78"/>
    <n v="48"/>
    <s v=""/>
    <n v="42"/>
    <n v="45"/>
    <n v="28"/>
    <s v=""/>
    <s v=""/>
    <n v="163"/>
    <n v="0"/>
    <n v="163"/>
  </r>
  <r>
    <n v="36"/>
    <s v="Voráčová Kateřina"/>
    <s v="KST Blansko"/>
    <n v="2013"/>
    <x v="1"/>
    <n v="970"/>
    <n v="76"/>
    <n v="24"/>
    <n v="21"/>
    <n v="32"/>
    <n v="36"/>
    <n v="24"/>
    <s v=""/>
    <n v="24"/>
    <n v="161"/>
    <n v="0"/>
    <n v="161"/>
  </r>
  <r>
    <n v="37"/>
    <s v="Štaud Brian"/>
    <s v="KST Kunštát"/>
    <n v="2011"/>
    <x v="0"/>
    <n v="1011"/>
    <n v="85"/>
    <s v=""/>
    <n v="24"/>
    <n v="29"/>
    <n v="34"/>
    <n v="26"/>
    <n v="17"/>
    <n v="30"/>
    <n v="160"/>
    <n v="0"/>
    <n v="160"/>
  </r>
  <r>
    <n v="38"/>
    <s v="Janků David"/>
    <s v="KST Kunštát"/>
    <n v="2013"/>
    <x v="1"/>
    <n v="992"/>
    <n v="168"/>
    <n v="24"/>
    <n v="9"/>
    <n v="27"/>
    <n v="28"/>
    <n v="19"/>
    <n v="18"/>
    <n v="35"/>
    <n v="160"/>
    <n v="9"/>
    <n v="151"/>
  </r>
  <r>
    <n v="39"/>
    <s v="Kopanický Aleš"/>
    <s v="KST Blansko"/>
    <n v="2009"/>
    <x v="2"/>
    <n v="1150"/>
    <n v="13"/>
    <n v="30"/>
    <s v=""/>
    <n v="53"/>
    <n v="61"/>
    <s v=""/>
    <s v=""/>
    <s v=""/>
    <n v="144"/>
    <n v="0"/>
    <n v="144"/>
  </r>
  <r>
    <n v="41"/>
    <s v="Charvát Antonín"/>
    <s v="TJ Sokol Vanovice"/>
    <n v="2012"/>
    <x v="0"/>
    <n v="1063"/>
    <n v="172"/>
    <s v=""/>
    <n v="11"/>
    <n v="26"/>
    <n v="32"/>
    <s v=""/>
    <n v="26"/>
    <n v="41"/>
    <n v="136"/>
    <n v="0"/>
    <n v="136"/>
  </r>
  <r>
    <n v="40"/>
    <s v="Jakubec Vojta"/>
    <s v="KST Blansko"/>
    <n v="2011"/>
    <x v="0"/>
    <n v="901"/>
    <n v="178"/>
    <n v="48"/>
    <s v=""/>
    <n v="17"/>
    <n v="16"/>
    <n v="13"/>
    <n v="16"/>
    <n v="26"/>
    <n v="136"/>
    <n v="0"/>
    <n v="136"/>
  </r>
  <r>
    <n v="42"/>
    <s v="Hlubinka Vojtěch"/>
    <s v="Orel Jednota Boskovice"/>
    <n v="2011"/>
    <x v="0"/>
    <n v="999"/>
    <n v="184"/>
    <n v="48"/>
    <s v=""/>
    <n v="19"/>
    <n v="18"/>
    <s v=""/>
    <n v="14"/>
    <n v="34"/>
    <n v="133"/>
    <n v="0"/>
    <n v="133"/>
  </r>
  <r>
    <n v="43"/>
    <s v="Jonášová Karolína"/>
    <s v="STK Zbraslavec"/>
    <n v="2011"/>
    <x v="0"/>
    <n v="1069"/>
    <n v="100"/>
    <s v=""/>
    <n v="25"/>
    <n v="34"/>
    <n v="41"/>
    <n v="31"/>
    <s v=""/>
    <s v=""/>
    <n v="131"/>
    <n v="0"/>
    <n v="131"/>
  </r>
  <r>
    <n v="44"/>
    <s v="Kramář Matěj"/>
    <s v="KST Blansko"/>
    <n v="2015"/>
    <x v="3"/>
    <n v="947"/>
    <n v="119"/>
    <n v="27"/>
    <n v="23"/>
    <s v=""/>
    <n v="29"/>
    <n v="23"/>
    <s v=""/>
    <n v="27"/>
    <n v="129"/>
    <n v="0"/>
    <n v="129"/>
  </r>
  <r>
    <n v="45"/>
    <s v="Veselý Dominik"/>
    <s v="TJ Sokol Vanovice"/>
    <n v="2011"/>
    <x v="0"/>
    <n v="1025"/>
    <n v="173"/>
    <s v=""/>
    <n v="12"/>
    <n v="23"/>
    <n v="26"/>
    <n v="18"/>
    <n v="21"/>
    <n v="29"/>
    <n v="129"/>
    <n v="0"/>
    <n v="129"/>
  </r>
  <r>
    <n v="46"/>
    <s v="Černý Ondřej"/>
    <s v="KST Blansko"/>
    <n v="2013"/>
    <x v="1"/>
    <n v="1053"/>
    <n v="51"/>
    <s v=""/>
    <s v=""/>
    <s v=""/>
    <n v="56"/>
    <n v="39"/>
    <n v="31"/>
    <s v=""/>
    <n v="126"/>
    <n v="0"/>
    <n v="126"/>
  </r>
  <r>
    <n v="47"/>
    <s v="Janků Pavel"/>
    <s v="KST Blansko"/>
    <n v="2007"/>
    <x v="2"/>
    <n v="1542"/>
    <n v="4"/>
    <n v="69"/>
    <s v=""/>
    <s v=""/>
    <s v=""/>
    <s v=""/>
    <n v="51"/>
    <s v=""/>
    <n v="120"/>
    <n v="0"/>
    <n v="120"/>
  </r>
  <r>
    <n v="48"/>
    <s v="Chloupková Lucie"/>
    <s v="KST Kunštát"/>
    <n v="2014"/>
    <x v="1"/>
    <n v="871"/>
    <n v="95"/>
    <n v="24"/>
    <n v="16"/>
    <n v="21"/>
    <n v="23"/>
    <n v="17"/>
    <n v="15"/>
    <n v="19"/>
    <n v="135"/>
    <n v="15"/>
    <n v="120"/>
  </r>
  <r>
    <n v="49"/>
    <s v="Kyzlink Vojtěch"/>
    <s v="KST Kunštát"/>
    <n v="2010"/>
    <x v="2"/>
    <n v="978"/>
    <n v="159"/>
    <s v=""/>
    <n v="18"/>
    <n v="25"/>
    <n v="31"/>
    <s v=""/>
    <n v="23"/>
    <n v="23"/>
    <n v="120"/>
    <n v="0"/>
    <n v="120"/>
  </r>
  <r>
    <n v="50"/>
    <s v="Vyžva Dmytro"/>
    <s v="KST Kunštát"/>
    <n v="2011"/>
    <x v="0"/>
    <n v="939"/>
    <n v="157"/>
    <s v=""/>
    <n v="10"/>
    <n v="20"/>
    <n v="25"/>
    <n v="16"/>
    <n v="13"/>
    <n v="25"/>
    <n v="109"/>
    <n v="0"/>
    <n v="109"/>
  </r>
  <r>
    <n v="51"/>
    <s v="Deutsch Sebastian"/>
    <s v="TJ Sokol V. Opatovice"/>
    <n v="2013"/>
    <x v="1"/>
    <n v="991"/>
    <n v="183"/>
    <s v=""/>
    <s v=""/>
    <n v="15"/>
    <n v="17"/>
    <n v="20"/>
    <n v="20"/>
    <n v="32"/>
    <n v="104"/>
    <n v="0"/>
    <n v="104"/>
  </r>
  <r>
    <n v="52"/>
    <s v="Krejčí Vojtěch"/>
    <s v="KST Orel Olešnice"/>
    <n v="2009"/>
    <x v="2"/>
    <n v="1469"/>
    <n v="122"/>
    <n v="54"/>
    <n v="44"/>
    <s v=""/>
    <s v=""/>
    <s v=""/>
    <s v=""/>
    <s v=""/>
    <n v="98"/>
    <n v="0"/>
    <n v="98"/>
  </r>
  <r>
    <n v="53"/>
    <s v="Podsedníková Nela"/>
    <s v="KST Kunštát"/>
    <n v="2014"/>
    <x v="1"/>
    <n v="961"/>
    <n v="113"/>
    <s v=""/>
    <n v="17"/>
    <n v="28"/>
    <n v="30"/>
    <n v="21"/>
    <s v=""/>
    <s v=""/>
    <n v="96"/>
    <n v="0"/>
    <n v="96"/>
  </r>
  <r>
    <n v="55"/>
    <s v="Polák Matyáš"/>
    <s v="TJ Sokol Vanovice"/>
    <n v="2011"/>
    <x v="0"/>
    <n v="1158"/>
    <n v="59"/>
    <s v=""/>
    <s v=""/>
    <s v=""/>
    <n v="52"/>
    <s v=""/>
    <s v=""/>
    <n v="39"/>
    <n v="91"/>
    <n v="0"/>
    <n v="91"/>
  </r>
  <r>
    <n v="54"/>
    <s v="Dlapa Jiří"/>
    <s v="KST Kunštát"/>
    <n v="2013"/>
    <x v="1"/>
    <n v="1009"/>
    <n v="135"/>
    <n v="24"/>
    <n v="20"/>
    <s v=""/>
    <s v=""/>
    <s v=""/>
    <n v="19"/>
    <n v="28"/>
    <n v="91"/>
    <n v="0"/>
    <n v="91"/>
  </r>
  <r>
    <n v="56"/>
    <s v="Whittaker Thomas"/>
    <s v="KST Blansko"/>
    <n v="2012"/>
    <x v="0"/>
    <n v="731"/>
    <n v="188"/>
    <n v="48"/>
    <s v=""/>
    <s v=""/>
    <n v="11"/>
    <n v="10"/>
    <n v="3"/>
    <n v="18"/>
    <n v="90"/>
    <n v="0"/>
    <n v="90"/>
  </r>
  <r>
    <n v="57"/>
    <s v="Přikryl Jan"/>
    <s v="KST Blansko"/>
    <n v="2012"/>
    <x v="0"/>
    <n v="1103"/>
    <n v="40"/>
    <n v="48"/>
    <s v=""/>
    <s v=""/>
    <s v=""/>
    <n v="38"/>
    <s v=""/>
    <s v=""/>
    <n v="86"/>
    <n v="0"/>
    <n v="86"/>
  </r>
  <r>
    <n v="58"/>
    <s v="Zouhar Jakub"/>
    <s v="TJ Šošůvka"/>
    <n v="2008"/>
    <x v="2"/>
    <n v="1077"/>
    <n v="116"/>
    <n v="30"/>
    <s v=""/>
    <s v=""/>
    <n v="53"/>
    <s v=""/>
    <s v=""/>
    <s v=""/>
    <n v="83"/>
    <n v="0"/>
    <n v="83"/>
  </r>
  <r>
    <n v="59"/>
    <s v="Zuck Adam"/>
    <s v="KST Blansko"/>
    <n v="2008"/>
    <x v="2"/>
    <n v="1209"/>
    <n v="7"/>
    <n v="30"/>
    <s v=""/>
    <n v="52"/>
    <s v=""/>
    <s v=""/>
    <s v=""/>
    <s v=""/>
    <n v="82"/>
    <n v="0"/>
    <n v="82"/>
  </r>
  <r>
    <n v="60"/>
    <s v="Voráč Pavel"/>
    <s v="KST Blansko"/>
    <n v="2015"/>
    <x v="3"/>
    <n v="1451"/>
    <n v="45"/>
    <n v="72"/>
    <s v=""/>
    <s v=""/>
    <s v=""/>
    <s v=""/>
    <s v=""/>
    <s v=""/>
    <n v="72"/>
    <n v="0"/>
    <n v="72"/>
  </r>
  <r>
    <n v="61"/>
    <s v="Blažková Barbora"/>
    <s v="KST Kunštát"/>
    <n v="2014"/>
    <x v="1"/>
    <n v="937"/>
    <n v="144"/>
    <s v=""/>
    <n v="8"/>
    <s v=""/>
    <n v="21"/>
    <n v="9"/>
    <n v="12"/>
    <n v="21"/>
    <n v="71"/>
    <n v="0"/>
    <n v="71"/>
  </r>
  <r>
    <n v="62"/>
    <s v="Ryšávka Matěj"/>
    <s v="Orel Jednota Boskovice"/>
    <n v="2015"/>
    <x v="3"/>
    <n v="1148"/>
    <n v="72"/>
    <n v="33"/>
    <s v=""/>
    <s v=""/>
    <s v=""/>
    <s v=""/>
    <s v=""/>
    <n v="37"/>
    <n v="70"/>
    <n v="0"/>
    <n v="70"/>
  </r>
  <r>
    <n v="63"/>
    <s v="David Šimon"/>
    <s v="KST Kunštát"/>
    <n v="2012"/>
    <x v="0"/>
    <n v="819"/>
    <n v="181"/>
    <s v=""/>
    <s v=""/>
    <n v="16"/>
    <n v="11"/>
    <n v="15"/>
    <n v="10"/>
    <n v="17"/>
    <n v="69"/>
    <n v="0"/>
    <n v="69"/>
  </r>
  <r>
    <n v="64"/>
    <s v="Krupková Klaudie"/>
    <s v="KST Blansko"/>
    <n v="2016"/>
    <x v="3"/>
    <n v="1060"/>
    <n v="82"/>
    <n v="30"/>
    <s v=""/>
    <s v=""/>
    <n v="38"/>
    <s v=""/>
    <s v=""/>
    <s v=""/>
    <n v="68"/>
    <n v="0"/>
    <n v="68"/>
  </r>
  <r>
    <n v="65"/>
    <s v="Korčák Matyáš"/>
    <s v="KST Blansko"/>
    <n v="2012"/>
    <x v="0"/>
    <n v="718"/>
    <n v="193"/>
    <n v="48"/>
    <s v=""/>
    <s v=""/>
    <s v=""/>
    <s v=""/>
    <n v="7"/>
    <n v="12"/>
    <n v="67"/>
    <n v="0"/>
    <n v="67"/>
  </r>
  <r>
    <n v="66"/>
    <s v="Hanák Šimon"/>
    <s v="KST Kunštát"/>
    <n v="2013"/>
    <x v="1"/>
    <n v="943"/>
    <n v="155"/>
    <s v=""/>
    <n v="15"/>
    <n v="24"/>
    <s v=""/>
    <s v=""/>
    <s v=""/>
    <n v="22"/>
    <n v="61"/>
    <n v="0"/>
    <n v="61"/>
  </r>
  <r>
    <n v="67"/>
    <s v="Adámek Pavel"/>
    <s v="Orel Jednota Boskovice"/>
    <n v="2017"/>
    <x v="3"/>
    <n v="891"/>
    <n v="185"/>
    <s v=""/>
    <s v=""/>
    <n v="10"/>
    <n v="15"/>
    <n v="11"/>
    <n v="11"/>
    <n v="11"/>
    <n v="58"/>
    <n v="0"/>
    <n v="58"/>
  </r>
  <r>
    <n v="68"/>
    <s v="Pelíšek Jan"/>
    <s v="Letokruh svč Letovice"/>
    <n v="2008"/>
    <x v="2"/>
    <n v="1548"/>
    <n v="6"/>
    <n v="54"/>
    <s v=""/>
    <s v=""/>
    <s v=""/>
    <s v=""/>
    <s v=""/>
    <s v=""/>
    <n v="54"/>
    <n v="0"/>
    <n v="54"/>
  </r>
  <r>
    <n v="69"/>
    <s v="Veselá Liliana"/>
    <s v="KST Blansko"/>
    <n v="2016"/>
    <x v="3"/>
    <n v="794"/>
    <n v="142"/>
    <n v="24"/>
    <n v="7"/>
    <n v="7"/>
    <s v=""/>
    <s v=""/>
    <n v="8"/>
    <n v="8"/>
    <n v="54"/>
    <n v="0"/>
    <n v="54"/>
  </r>
  <r>
    <n v="70"/>
    <s v="Odehnalová Liliana"/>
    <s v="STK Zbraslavec"/>
    <n v="2015"/>
    <x v="3"/>
    <n v="786"/>
    <n v="175"/>
    <n v="21"/>
    <s v=""/>
    <n v="3"/>
    <n v="11"/>
    <n v="5"/>
    <n v="4"/>
    <n v="7"/>
    <n v="51"/>
    <n v="0"/>
    <n v="51"/>
  </r>
  <r>
    <n v="72"/>
    <s v="Zouharová Beáta"/>
    <s v="KST Blansko"/>
    <n v="2014"/>
    <x v="1"/>
    <n v="749"/>
    <n v="77"/>
    <s v=""/>
    <s v=""/>
    <n v="12"/>
    <n v="15"/>
    <n v="14"/>
    <s v=""/>
    <n v="9"/>
    <n v="50"/>
    <n v="0"/>
    <n v="50"/>
  </r>
  <r>
    <n v="71"/>
    <s v="Hruška Ondřej"/>
    <s v="KST Kunštát"/>
    <n v="2013"/>
    <x v="1"/>
    <n v="1181"/>
    <n v="133"/>
    <s v=""/>
    <s v=""/>
    <s v=""/>
    <n v="50"/>
    <s v=""/>
    <s v=""/>
    <s v=""/>
    <n v="50"/>
    <n v="0"/>
    <n v="50"/>
  </r>
  <r>
    <n v="73"/>
    <s v="Hernandez Damián"/>
    <s v="TJ Sokol Bořitov"/>
    <n v="2015"/>
    <x v="3"/>
    <n v="840"/>
    <n v="102"/>
    <s v=""/>
    <s v=""/>
    <n v="8"/>
    <n v="22"/>
    <n v="5"/>
    <s v=""/>
    <n v="14"/>
    <n v="49"/>
    <n v="0"/>
    <n v="49"/>
  </r>
  <r>
    <n v="74"/>
    <s v="Pírek štěpán"/>
    <s v="TJ Sokol Vanovice"/>
    <n v="2013"/>
    <x v="1"/>
    <n v="1091"/>
    <n v="171"/>
    <s v=""/>
    <n v="13"/>
    <s v=""/>
    <n v="35"/>
    <s v=""/>
    <s v=""/>
    <s v=""/>
    <n v="48"/>
    <n v="0"/>
    <n v="48"/>
  </r>
  <r>
    <n v="75"/>
    <s v="Šafránková Eliška"/>
    <s v="KST Kunštát"/>
    <n v="2013"/>
    <x v="1"/>
    <n v="892"/>
    <n v="145"/>
    <s v=""/>
    <n v="5"/>
    <s v=""/>
    <s v=""/>
    <n v="22"/>
    <s v=""/>
    <n v="20"/>
    <n v="47"/>
    <n v="0"/>
    <n v="47"/>
  </r>
  <r>
    <n v="76"/>
    <s v="Krejčí Štěpán"/>
    <s v="KST Orel Olešnice"/>
    <n v="2009"/>
    <x v="2"/>
    <n v="1543"/>
    <n v="121"/>
    <s v=""/>
    <n v="45"/>
    <s v=""/>
    <s v=""/>
    <s v=""/>
    <s v=""/>
    <s v=""/>
    <n v="45"/>
    <n v="0"/>
    <n v="45"/>
  </r>
  <r>
    <n v="77"/>
    <s v="Řehoř Robin"/>
    <s v="TJ Sokol V. Opatovice"/>
    <n v="2010"/>
    <x v="2"/>
    <n v="1289"/>
    <n v="38"/>
    <s v=""/>
    <s v=""/>
    <s v=""/>
    <s v=""/>
    <s v=""/>
    <n v="39"/>
    <s v=""/>
    <n v="39"/>
    <n v="0"/>
    <n v="39"/>
  </r>
  <r>
    <n v="78"/>
    <s v="Havlíček Radim"/>
    <s v="Letokruh svč Letovice"/>
    <n v="2014"/>
    <x v="1"/>
    <n v="1096"/>
    <n v="156"/>
    <s v=""/>
    <s v=""/>
    <s v=""/>
    <n v="39"/>
    <s v=""/>
    <s v=""/>
    <s v=""/>
    <n v="39"/>
    <n v="0"/>
    <n v="39"/>
  </r>
  <r>
    <n v="79"/>
    <s v="Varga René"/>
    <s v="TJ Sokol V. Opatovice"/>
    <n v="2013"/>
    <x v="1"/>
    <n v="867"/>
    <n v="161"/>
    <s v=""/>
    <s v=""/>
    <n v="7"/>
    <n v="15"/>
    <s v=""/>
    <s v=""/>
    <n v="15"/>
    <n v="37"/>
    <n v="0"/>
    <n v="37"/>
  </r>
  <r>
    <n v="80"/>
    <s v="Lepší Vlastimil"/>
    <s v="KST Kunštát"/>
    <n v="2014"/>
    <x v="1"/>
    <n v="887"/>
    <n v="179"/>
    <s v=""/>
    <s v=""/>
    <n v="11"/>
    <n v="24"/>
    <s v=""/>
    <s v=""/>
    <s v=""/>
    <n v="35"/>
    <n v="0"/>
    <n v="35"/>
  </r>
  <r>
    <n v="81"/>
    <s v="Bebej Vojtěch"/>
    <s v="KST Blansko"/>
    <n v="2013"/>
    <x v="1"/>
    <n v="772"/>
    <n v="189"/>
    <s v=""/>
    <s v=""/>
    <s v=""/>
    <n v="11"/>
    <n v="9"/>
    <n v="5"/>
    <n v="10"/>
    <n v="35"/>
    <n v="0"/>
    <n v="35"/>
  </r>
  <r>
    <n v="82"/>
    <s v="Javůrková Eliška"/>
    <s v="TJ Sokol Vanovice"/>
    <n v="2013"/>
    <x v="1"/>
    <n v="797"/>
    <n v="166"/>
    <s v=""/>
    <n v="2"/>
    <n v="14"/>
    <n v="11"/>
    <s v=""/>
    <s v=""/>
    <n v="7"/>
    <n v="34"/>
    <n v="0"/>
    <n v="34"/>
  </r>
  <r>
    <n v="83"/>
    <s v="Kaderka Jindřich"/>
    <s v="TJ Sokol V. Opatovice"/>
    <n v="2013"/>
    <x v="1"/>
    <n v="1152"/>
    <n v="106"/>
    <s v=""/>
    <s v=""/>
    <s v=""/>
    <s v=""/>
    <s v=""/>
    <n v="33"/>
    <s v=""/>
    <n v="33"/>
    <n v="0"/>
    <n v="33"/>
  </r>
  <r>
    <n v="84"/>
    <s v="Stara David"/>
    <s v="AC Okrouhlá"/>
    <n v="2010"/>
    <x v="2"/>
    <n v="1100"/>
    <n v="88"/>
    <n v="30"/>
    <s v=""/>
    <s v=""/>
    <s v=""/>
    <s v=""/>
    <s v=""/>
    <s v=""/>
    <n v="30"/>
    <n v="0"/>
    <n v="30"/>
  </r>
  <r>
    <n v="86"/>
    <s v="Švec Libor"/>
    <s v="KST Kunštát"/>
    <n v="2013"/>
    <x v="1"/>
    <n v="841"/>
    <n v="174"/>
    <s v=""/>
    <n v="4"/>
    <n v="13"/>
    <s v=""/>
    <s v=""/>
    <s v=""/>
    <n v="13"/>
    <n v="30"/>
    <n v="0"/>
    <n v="30"/>
  </r>
  <r>
    <n v="85"/>
    <s v="Přikryl Michal"/>
    <s v="AC Okrouhlá"/>
    <n v="2010"/>
    <x v="2"/>
    <n v="808"/>
    <n v="194"/>
    <n v="30"/>
    <s v=""/>
    <s v=""/>
    <s v=""/>
    <s v=""/>
    <s v=""/>
    <s v=""/>
    <n v="30"/>
    <n v="0"/>
    <n v="30"/>
  </r>
  <r>
    <n v="87"/>
    <s v="Klát Jaroslav"/>
    <s v="KST Kunštát"/>
    <n v="2014"/>
    <x v="1"/>
    <n v="832"/>
    <n v="180"/>
    <s v=""/>
    <s v=""/>
    <n v="9"/>
    <n v="11"/>
    <n v="9"/>
    <s v=""/>
    <s v=""/>
    <n v="29"/>
    <n v="0"/>
    <n v="29"/>
  </r>
  <r>
    <n v="88"/>
    <s v="Kašpar Vojtěch"/>
    <s v="KST Kunštát"/>
    <n v="2014"/>
    <x v="1"/>
    <n v="918"/>
    <n v="169"/>
    <s v=""/>
    <n v="6"/>
    <n v="22"/>
    <s v=""/>
    <s v=""/>
    <s v=""/>
    <s v=""/>
    <n v="28"/>
    <n v="0"/>
    <n v="28"/>
  </r>
  <r>
    <n v="89"/>
    <s v="Slavíček Petr"/>
    <s v="KST Kunštát"/>
    <n v="2011"/>
    <x v="0"/>
    <n v="881"/>
    <n v="186"/>
    <s v=""/>
    <s v=""/>
    <s v=""/>
    <n v="3"/>
    <s v=""/>
    <n v="6"/>
    <n v="16"/>
    <n v="25"/>
    <n v="0"/>
    <n v="25"/>
  </r>
  <r>
    <n v="90"/>
    <s v="Zelenčuk Mykola"/>
    <s v="KST Kunštát"/>
    <n v="2013"/>
    <x v="1"/>
    <n v="660"/>
    <n v="182"/>
    <s v=""/>
    <s v=""/>
    <n v="7"/>
    <n v="3"/>
    <n v="5"/>
    <n v="2"/>
    <n v="7"/>
    <n v="24"/>
    <n v="0"/>
    <n v="24"/>
  </r>
  <r>
    <n v="91"/>
    <s v="Špidla Jan"/>
    <s v="TJ Sokol Vanovice"/>
    <n v="2015"/>
    <x v="3"/>
    <n v="823"/>
    <n v="167"/>
    <s v=""/>
    <n v="2"/>
    <n v="3"/>
    <n v="15"/>
    <s v=""/>
    <s v=""/>
    <n v="3"/>
    <n v="23"/>
    <n v="0"/>
    <n v="23"/>
  </r>
  <r>
    <n v="92"/>
    <s v="Brychta Radek"/>
    <s v="Letokruh svč Letovice"/>
    <n v="2015"/>
    <x v="3"/>
    <n v="838"/>
    <n v="163"/>
    <s v=""/>
    <s v=""/>
    <s v=""/>
    <n v="20"/>
    <s v=""/>
    <s v=""/>
    <s v=""/>
    <n v="20"/>
    <n v="0"/>
    <n v="20"/>
  </r>
  <r>
    <n v="93"/>
    <s v="Bejček Antonín"/>
    <s v="Orel Jednota Boskovice"/>
    <n v="2012"/>
    <x v="0"/>
    <n v="892"/>
    <n v="187"/>
    <s v=""/>
    <s v=""/>
    <s v=""/>
    <n v="19"/>
    <s v=""/>
    <s v=""/>
    <s v=""/>
    <n v="19"/>
    <n v="0"/>
    <n v="19"/>
  </r>
  <r>
    <n v="94"/>
    <s v="Chlup Daniel"/>
    <s v="TJ Sokol Vanovice"/>
    <n v="2013"/>
    <x v="1"/>
    <n v="812"/>
    <n v="170"/>
    <s v=""/>
    <n v="3"/>
    <s v=""/>
    <s v=""/>
    <n v="5"/>
    <n v="9"/>
    <s v=""/>
    <n v="17"/>
    <n v="0"/>
    <n v="17"/>
  </r>
  <r>
    <n v="95"/>
    <s v="Zubalík Jan"/>
    <s v="TJ Sokol Bořitov"/>
    <n v="2016"/>
    <x v="3"/>
    <n v="750"/>
    <n v="176"/>
    <s v=""/>
    <s v=""/>
    <n v="7"/>
    <s v=""/>
    <n v="9"/>
    <s v=""/>
    <s v=""/>
    <n v="16"/>
    <n v="0"/>
    <n v="16"/>
  </r>
  <r>
    <n v="96"/>
    <s v="Binder Marek"/>
    <s v="KST Kunštát"/>
    <n v="2013"/>
    <x v="1"/>
    <n v="850"/>
    <n v="195"/>
    <s v=""/>
    <s v=""/>
    <s v=""/>
    <s v=""/>
    <n v="12"/>
    <s v=""/>
    <s v=""/>
    <n v="12"/>
    <n v="0"/>
    <n v="12"/>
  </r>
  <r>
    <n v="99"/>
    <s v="Vladíková Laura"/>
    <s v="KST Blansko"/>
    <n v="2016"/>
    <x v="3"/>
    <n v="699"/>
    <n v="190"/>
    <s v=""/>
    <s v=""/>
    <s v=""/>
    <n v="3"/>
    <n v="5"/>
    <s v=""/>
    <n v="3"/>
    <n v="11"/>
    <n v="0"/>
    <n v="11"/>
  </r>
  <r>
    <n v="97"/>
    <s v="Málek Lukáš"/>
    <s v="Letokruh svč Letovice"/>
    <n v="2014"/>
    <x v="1"/>
    <n v="821"/>
    <n v="191"/>
    <s v=""/>
    <s v=""/>
    <s v=""/>
    <n v="11"/>
    <s v=""/>
    <s v=""/>
    <s v=""/>
    <n v="11"/>
    <n v="0"/>
    <n v="11"/>
  </r>
  <r>
    <n v="98"/>
    <s v="Havlíček Patrik"/>
    <s v="Letokruh svč Letovice"/>
    <n v="2016"/>
    <x v="3"/>
    <n v="803"/>
    <n v="192"/>
    <s v=""/>
    <s v=""/>
    <s v=""/>
    <n v="11"/>
    <s v=""/>
    <s v=""/>
    <s v=""/>
    <n v="11"/>
    <n v="0"/>
    <n v="11"/>
  </r>
  <r>
    <n v="100"/>
    <s v="Štrof David"/>
    <s v="TJ Sokol Bořitov"/>
    <n v="2016"/>
    <x v="3"/>
    <n v="710"/>
    <n v="196"/>
    <s v=""/>
    <s v=""/>
    <s v=""/>
    <s v=""/>
    <s v=""/>
    <n v="2"/>
    <n v="7"/>
    <n v="9"/>
    <n v="0"/>
    <n v="9"/>
  </r>
  <r>
    <n v="101"/>
    <s v="Novák Petr"/>
    <s v="TJ Sokol Bořitov"/>
    <n v="2018"/>
    <x v="3"/>
    <n v="729"/>
    <n v="177"/>
    <s v=""/>
    <s v=""/>
    <n v="3"/>
    <s v=""/>
    <s v=""/>
    <s v=""/>
    <s v=""/>
    <n v="3"/>
    <n v="0"/>
    <n v="3"/>
  </r>
  <r>
    <n v="102"/>
    <s v="Polák Jonáš"/>
    <s v="TJ Sokol Bořitov"/>
    <n v="2017"/>
    <x v="3"/>
    <n v="0"/>
    <n v="197"/>
    <s v=""/>
    <s v=""/>
    <s v=""/>
    <s v=""/>
    <s v=""/>
    <s v=""/>
    <n v="3"/>
    <n v="3"/>
    <n v="0"/>
    <n v="3"/>
  </r>
  <r>
    <n v="2"/>
    <s v="Krištof Martin"/>
    <s v="KST Blansko"/>
    <n v="2010"/>
    <x v="2"/>
    <n v="1584"/>
    <n v="12"/>
    <s v=""/>
    <s v=""/>
    <s v=""/>
    <s v=""/>
    <s v=""/>
    <s v=""/>
    <s v=""/>
    <n v="0"/>
    <n v="0"/>
    <n v="0"/>
  </r>
  <r>
    <n v="45"/>
    <s v="Schön Zdeněk"/>
    <s v="KST Blansko"/>
    <n v="2007"/>
    <x v="2"/>
    <n v="1274"/>
    <n v="15"/>
    <s v=""/>
    <s v=""/>
    <s v=""/>
    <s v=""/>
    <s v=""/>
    <s v=""/>
    <s v=""/>
    <n v="0"/>
    <n v="0"/>
    <n v="0"/>
  </r>
  <r>
    <n v="8"/>
    <s v="Musil Samuel"/>
    <s v="KST Blansko"/>
    <n v="2010"/>
    <x v="2"/>
    <n v="1476"/>
    <n v="17"/>
    <s v=""/>
    <s v=""/>
    <s v=""/>
    <s v=""/>
    <s v=""/>
    <s v=""/>
    <s v=""/>
    <n v="0"/>
    <n v="0"/>
    <n v="0"/>
  </r>
  <r>
    <n v="10"/>
    <s v="Sedláček Martin"/>
    <s v="Letokruh svč Letovice"/>
    <n v="2010"/>
    <x v="2"/>
    <n v="1460"/>
    <n v="18"/>
    <s v=""/>
    <s v=""/>
    <s v=""/>
    <s v=""/>
    <s v=""/>
    <s v=""/>
    <s v=""/>
    <n v="0"/>
    <n v="0"/>
    <n v="0"/>
  </r>
  <r>
    <n v="16"/>
    <s v="Koudelka Vít"/>
    <s v="Orel Jednota Boskovice"/>
    <n v="2008"/>
    <x v="2"/>
    <n v="1422"/>
    <n v="19"/>
    <s v=""/>
    <s v=""/>
    <s v=""/>
    <s v=""/>
    <s v=""/>
    <s v=""/>
    <s v=""/>
    <n v="0"/>
    <n v="0"/>
    <n v="0"/>
  </r>
  <r>
    <n v="62"/>
    <s v="Kyzlinková Michaela"/>
    <s v="KST Blansko"/>
    <n v="2009"/>
    <x v="2"/>
    <n v="1207"/>
    <n v="20"/>
    <s v=""/>
    <s v=""/>
    <s v=""/>
    <s v=""/>
    <s v=""/>
    <s v=""/>
    <s v=""/>
    <n v="0"/>
    <n v="0"/>
    <n v="0"/>
  </r>
  <r>
    <n v="31"/>
    <s v="Kuchar Štěpán"/>
    <s v="KST Blansko"/>
    <n v="2009"/>
    <x v="2"/>
    <n v="1349"/>
    <n v="21"/>
    <s v=""/>
    <s v=""/>
    <s v=""/>
    <s v=""/>
    <s v=""/>
    <s v=""/>
    <s v=""/>
    <n v="0"/>
    <n v="0"/>
    <n v="0"/>
  </r>
  <r>
    <n v="19"/>
    <s v="Přikryl Lukáš"/>
    <s v="KST Blansko"/>
    <n v="2010"/>
    <x v="2"/>
    <n v="1398"/>
    <n v="22"/>
    <s v=""/>
    <s v=""/>
    <s v=""/>
    <s v=""/>
    <s v=""/>
    <s v=""/>
    <s v="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s v="Prchal Jindřich"/>
    <x v="0"/>
    <n v="2012"/>
    <x v="0"/>
    <n v="1576"/>
    <n v="62"/>
    <n v="96"/>
    <n v="43"/>
    <n v="66"/>
    <n v="75"/>
    <n v="60"/>
    <s v=""/>
    <n v="58"/>
    <n v="398"/>
    <n v="0"/>
    <n v="398"/>
    <x v="0"/>
  </r>
  <r>
    <s v="Wetter Jan"/>
    <x v="0"/>
    <n v="2012"/>
    <x v="0"/>
    <n v="1464"/>
    <n v="137"/>
    <n v="90"/>
    <n v="34"/>
    <n v="57"/>
    <n v="69"/>
    <n v="58"/>
    <n v="52"/>
    <n v="56"/>
    <n v="416"/>
    <n v="34"/>
    <n v="382"/>
    <x v="0"/>
  </r>
  <r>
    <s v="Barták Lukáš"/>
    <x v="0"/>
    <n v="2011"/>
    <x v="0"/>
    <n v="1720"/>
    <n v="8"/>
    <n v="78"/>
    <n v="46"/>
    <n v="67"/>
    <s v=""/>
    <n v="61"/>
    <n v="54"/>
    <n v="59"/>
    <n v="365"/>
    <n v="0"/>
    <n v="365"/>
    <x v="0"/>
  </r>
  <r>
    <s v="Křepela David"/>
    <x v="1"/>
    <n v="2012"/>
    <x v="0"/>
    <n v="1319"/>
    <n v="16"/>
    <n v="87"/>
    <s v=""/>
    <n v="56"/>
    <n v="66"/>
    <n v="52"/>
    <n v="47"/>
    <n v="50"/>
    <n v="358"/>
    <n v="0"/>
    <n v="358"/>
    <x v="0"/>
  </r>
  <r>
    <s v="Doležel Ondřej"/>
    <x v="2"/>
    <n v="2011"/>
    <x v="0"/>
    <n v="1375"/>
    <n v="97"/>
    <n v="72"/>
    <n v="40"/>
    <n v="60"/>
    <n v="67"/>
    <n v="55"/>
    <n v="45"/>
    <n v="53"/>
    <n v="392"/>
    <n v="40"/>
    <n v="352"/>
    <x v="0"/>
  </r>
  <r>
    <s v="Kovář Jakub"/>
    <x v="3"/>
    <n v="2011"/>
    <x v="0"/>
    <n v="1315"/>
    <n v="57"/>
    <n v="84"/>
    <s v=""/>
    <n v="49"/>
    <n v="65"/>
    <n v="49"/>
    <n v="42"/>
    <n v="52"/>
    <n v="341"/>
    <n v="0"/>
    <n v="341"/>
    <x v="0"/>
  </r>
  <r>
    <s v="Musil Jan"/>
    <x v="2"/>
    <n v="2012"/>
    <x v="0"/>
    <n v="1396"/>
    <n v="86"/>
    <n v="48"/>
    <n v="41"/>
    <n v="55"/>
    <n v="73"/>
    <n v="51"/>
    <n v="50"/>
    <n v="54"/>
    <n v="372"/>
    <n v="41"/>
    <n v="331"/>
    <x v="0"/>
  </r>
  <r>
    <s v="Záviška Jakub"/>
    <x v="2"/>
    <n v="2013"/>
    <x v="1"/>
    <n v="1378"/>
    <n v="61"/>
    <n v="72"/>
    <n v="36"/>
    <n v="59"/>
    <n v="63"/>
    <n v="54"/>
    <n v="46"/>
    <s v=""/>
    <n v="330"/>
    <n v="0"/>
    <n v="330"/>
    <x v="0"/>
  </r>
  <r>
    <s v="Chloupek Tomáš"/>
    <x v="0"/>
    <n v="2011"/>
    <x v="0"/>
    <n v="1397"/>
    <n v="37"/>
    <s v=""/>
    <n v="37"/>
    <n v="58"/>
    <n v="70"/>
    <n v="53"/>
    <n v="49"/>
    <n v="57"/>
    <n v="324"/>
    <n v="0"/>
    <n v="324"/>
    <x v="0"/>
  </r>
  <r>
    <s v="Musil David"/>
    <x v="2"/>
    <n v="2012"/>
    <x v="0"/>
    <n v="1246"/>
    <n v="90"/>
    <n v="72"/>
    <s v=""/>
    <n v="46"/>
    <n v="59"/>
    <n v="48"/>
    <n v="41"/>
    <n v="49"/>
    <n v="315"/>
    <n v="0"/>
    <n v="315"/>
    <x v="0"/>
  </r>
  <r>
    <s v="Palme Ondřej"/>
    <x v="0"/>
    <n v="2011"/>
    <x v="0"/>
    <n v="1219"/>
    <n v="139"/>
    <n v="72"/>
    <n v="33"/>
    <n v="47"/>
    <n v="57"/>
    <n v="50"/>
    <n v="40"/>
    <s v=""/>
    <n v="299"/>
    <n v="0"/>
    <n v="299"/>
    <x v="0"/>
  </r>
  <r>
    <s v="Gavula Marek"/>
    <x v="0"/>
    <n v="2010"/>
    <x v="2"/>
    <n v="1280"/>
    <n v="46"/>
    <n v="54"/>
    <n v="31"/>
    <n v="44"/>
    <n v="51"/>
    <n v="47"/>
    <n v="44"/>
    <n v="51"/>
    <n v="322"/>
    <n v="31"/>
    <n v="291"/>
    <x v="0"/>
  </r>
  <r>
    <s v="Hampl Petr"/>
    <x v="2"/>
    <n v="2008"/>
    <x v="2"/>
    <n v="1473"/>
    <n v="54"/>
    <n v="54"/>
    <n v="42"/>
    <n v="63"/>
    <n v="72"/>
    <n v="59"/>
    <s v=""/>
    <s v=""/>
    <n v="290"/>
    <n v="0"/>
    <n v="290"/>
    <x v="0"/>
  </r>
  <r>
    <s v="Vladík Štěpán"/>
    <x v="2"/>
    <n v="2012"/>
    <x v="0"/>
    <n v="1237"/>
    <n v="118"/>
    <n v="48"/>
    <n v="35"/>
    <n v="48"/>
    <n v="58"/>
    <n v="44"/>
    <s v=""/>
    <n v="45"/>
    <n v="278"/>
    <n v="0"/>
    <n v="278"/>
    <x v="0"/>
  </r>
  <r>
    <s v="Prudký Metoděj"/>
    <x v="0"/>
    <n v="2012"/>
    <x v="0"/>
    <n v="1208"/>
    <n v="140"/>
    <n v="48"/>
    <s v=""/>
    <n v="43"/>
    <n v="54"/>
    <n v="43"/>
    <n v="37"/>
    <n v="46"/>
    <n v="271"/>
    <n v="0"/>
    <n v="271"/>
    <x v="0"/>
  </r>
  <r>
    <s v="Bárta Martin"/>
    <x v="2"/>
    <n v="2011"/>
    <x v="0"/>
    <n v="1344"/>
    <n v="25"/>
    <s v=""/>
    <n v="38"/>
    <n v="54"/>
    <n v="64"/>
    <s v=""/>
    <n v="48"/>
    <n v="55"/>
    <n v="259"/>
    <n v="0"/>
    <n v="259"/>
    <x v="0"/>
  </r>
  <r>
    <s v="Fousková Jarmila"/>
    <x v="2"/>
    <n v="2009"/>
    <x v="2"/>
    <n v="1416"/>
    <n v="3"/>
    <n v="66"/>
    <s v=""/>
    <n v="64"/>
    <n v="71"/>
    <n v="56"/>
    <s v=""/>
    <s v=""/>
    <n v="257"/>
    <n v="0"/>
    <n v="257"/>
    <x v="0"/>
  </r>
  <r>
    <s v="Krchňáková Viktorie"/>
    <x v="2"/>
    <n v="2009"/>
    <x v="2"/>
    <n v="1599"/>
    <n v="1"/>
    <s v=""/>
    <s v=""/>
    <n v="65"/>
    <n v="74"/>
    <n v="57"/>
    <n v="53"/>
    <s v=""/>
    <n v="249"/>
    <n v="0"/>
    <n v="249"/>
    <x v="0"/>
  </r>
  <r>
    <s v="Peška Lukáš"/>
    <x v="0"/>
    <n v="2012"/>
    <x v="0"/>
    <n v="1238"/>
    <n v="101"/>
    <s v=""/>
    <n v="30"/>
    <n v="45"/>
    <n v="48"/>
    <n v="37"/>
    <n v="38"/>
    <n v="47"/>
    <n v="245"/>
    <n v="0"/>
    <n v="245"/>
    <x v="0"/>
  </r>
  <r>
    <s v="Záviška Jan"/>
    <x v="2"/>
    <n v="2015"/>
    <x v="3"/>
    <n v="1184"/>
    <n v="89"/>
    <n v="36"/>
    <n v="28"/>
    <n v="37"/>
    <n v="49"/>
    <n v="40"/>
    <n v="36"/>
    <n v="44"/>
    <n v="270"/>
    <n v="28"/>
    <n v="242"/>
    <x v="0"/>
  </r>
  <r>
    <s v="Polák Matěj"/>
    <x v="0"/>
    <n v="2013"/>
    <x v="1"/>
    <n v="1084"/>
    <n v="70"/>
    <n v="66"/>
    <n v="27"/>
    <n v="41"/>
    <n v="44"/>
    <n v="35"/>
    <n v="24"/>
    <s v=""/>
    <n v="237"/>
    <n v="0"/>
    <n v="237"/>
    <x v="0"/>
  </r>
  <r>
    <s v="Jonášová Kristýna"/>
    <x v="1"/>
    <n v="2014"/>
    <x v="1"/>
    <n v="1181"/>
    <n v="92"/>
    <n v="48"/>
    <s v=""/>
    <n v="51"/>
    <n v="60"/>
    <n v="42"/>
    <n v="34"/>
    <s v=""/>
    <n v="235"/>
    <n v="0"/>
    <n v="235"/>
    <x v="0"/>
  </r>
  <r>
    <s v="Zvejška Lukáš"/>
    <x v="0"/>
    <n v="2011"/>
    <x v="0"/>
    <n v="1144"/>
    <n v="141"/>
    <n v="48"/>
    <s v=""/>
    <n v="36"/>
    <n v="40"/>
    <n v="36"/>
    <n v="32"/>
    <n v="43"/>
    <n v="235"/>
    <n v="0"/>
    <n v="235"/>
    <x v="0"/>
  </r>
  <r>
    <s v="Křepelová Kamila"/>
    <x v="1"/>
    <n v="2014"/>
    <x v="1"/>
    <n v="1101"/>
    <n v="52"/>
    <n v="48"/>
    <n v="32"/>
    <n v="38"/>
    <n v="46"/>
    <n v="32"/>
    <n v="28"/>
    <n v="38"/>
    <n v="262"/>
    <n v="28"/>
    <n v="234"/>
    <x v="0"/>
  </r>
  <r>
    <s v="Doskočil Jakub"/>
    <x v="0"/>
    <n v="2012"/>
    <x v="0"/>
    <n v="1029"/>
    <n v="131"/>
    <n v="72"/>
    <n v="26"/>
    <n v="30"/>
    <n v="33"/>
    <n v="27"/>
    <n v="27"/>
    <n v="33"/>
    <n v="248"/>
    <n v="26"/>
    <n v="222"/>
    <x v="0"/>
  </r>
  <r>
    <s v="Odehnalová Tereza"/>
    <x v="1"/>
    <n v="2013"/>
    <x v="1"/>
    <n v="1065"/>
    <n v="127"/>
    <s v=""/>
    <n v="29"/>
    <n v="35"/>
    <n v="47"/>
    <n v="30"/>
    <n v="29"/>
    <n v="36"/>
    <n v="206"/>
    <n v="0"/>
    <n v="206"/>
    <x v="0"/>
  </r>
  <r>
    <s v="Pilitowská Ela"/>
    <x v="2"/>
    <n v="2014"/>
    <x v="1"/>
    <n v="1305"/>
    <n v="56"/>
    <n v="63"/>
    <s v=""/>
    <n v="50"/>
    <s v=""/>
    <n v="45"/>
    <n v="43"/>
    <s v=""/>
    <n v="201"/>
    <n v="0"/>
    <n v="201"/>
    <x v="0"/>
  </r>
  <r>
    <s v="Kaderka David"/>
    <x v="4"/>
    <n v="2015"/>
    <x v="3"/>
    <n v="1159"/>
    <n v="151"/>
    <s v=""/>
    <n v="19"/>
    <n v="33"/>
    <n v="42"/>
    <n v="29"/>
    <n v="35"/>
    <n v="42"/>
    <n v="200"/>
    <n v="0"/>
    <n v="200"/>
    <x v="0"/>
  </r>
  <r>
    <s v="Adámková Nicole"/>
    <x v="5"/>
    <n v="2012"/>
    <x v="0"/>
    <n v="1177"/>
    <n v="130"/>
    <s v=""/>
    <s v=""/>
    <n v="40"/>
    <n v="43"/>
    <n v="34"/>
    <n v="30"/>
    <n v="40"/>
    <n v="187"/>
    <n v="0"/>
    <n v="187"/>
    <x v="0"/>
  </r>
  <r>
    <s v="Tichý Dominik"/>
    <x v="5"/>
    <n v="2013"/>
    <x v="1"/>
    <n v="1204"/>
    <n v="128"/>
    <s v=""/>
    <s v=""/>
    <n v="39"/>
    <n v="55"/>
    <n v="41"/>
    <s v=""/>
    <n v="48"/>
    <n v="183"/>
    <n v="0"/>
    <n v="183"/>
    <x v="0"/>
  </r>
  <r>
    <s v="Bourghet Sebastien"/>
    <x v="2"/>
    <n v="2013"/>
    <x v="1"/>
    <n v="1121"/>
    <n v="165"/>
    <n v="60"/>
    <n v="14"/>
    <n v="18"/>
    <n v="27"/>
    <n v="33"/>
    <n v="25"/>
    <s v=""/>
    <n v="177"/>
    <n v="0"/>
    <n v="177"/>
    <x v="0"/>
  </r>
  <r>
    <s v="Zouharová Zuzana"/>
    <x v="2"/>
    <n v="2010"/>
    <x v="2"/>
    <n v="1219"/>
    <n v="9"/>
    <s v=""/>
    <s v=""/>
    <n v="61"/>
    <n v="68"/>
    <n v="46"/>
    <s v=""/>
    <s v=""/>
    <n v="175"/>
    <n v="0"/>
    <n v="175"/>
    <x v="0"/>
  </r>
  <r>
    <s v="Vyžva Viktor"/>
    <x v="0"/>
    <n v="2011"/>
    <x v="0"/>
    <n v="1054"/>
    <n v="158"/>
    <s v=""/>
    <n v="22"/>
    <n v="31"/>
    <n v="37"/>
    <n v="25"/>
    <n v="22"/>
    <n v="31"/>
    <n v="168"/>
    <n v="0"/>
    <n v="168"/>
    <x v="0"/>
  </r>
  <r>
    <s v="Kovář Jan"/>
    <x v="3"/>
    <n v="2008"/>
    <x v="2"/>
    <n v="1304"/>
    <n v="10"/>
    <s v=""/>
    <n v="39"/>
    <n v="62"/>
    <n v="62"/>
    <s v=""/>
    <s v=""/>
    <s v=""/>
    <n v="163"/>
    <n v="0"/>
    <n v="163"/>
    <x v="0"/>
  </r>
  <r>
    <s v="Krupková Amálie"/>
    <x v="2"/>
    <n v="2013"/>
    <x v="1"/>
    <n v="1107"/>
    <n v="78"/>
    <n v="48"/>
    <s v=""/>
    <n v="42"/>
    <n v="45"/>
    <n v="28"/>
    <s v=""/>
    <s v=""/>
    <n v="163"/>
    <n v="0"/>
    <n v="163"/>
    <x v="0"/>
  </r>
  <r>
    <s v="Voráčová Kateřina"/>
    <x v="2"/>
    <n v="2013"/>
    <x v="1"/>
    <n v="970"/>
    <n v="76"/>
    <n v="24"/>
    <n v="21"/>
    <n v="32"/>
    <n v="36"/>
    <n v="24"/>
    <s v=""/>
    <n v="24"/>
    <n v="161"/>
    <n v="0"/>
    <n v="161"/>
    <x v="0"/>
  </r>
  <r>
    <s v="Štaud Brian"/>
    <x v="0"/>
    <n v="2011"/>
    <x v="0"/>
    <n v="1011"/>
    <n v="85"/>
    <s v=""/>
    <n v="24"/>
    <n v="29"/>
    <n v="34"/>
    <n v="26"/>
    <n v="17"/>
    <n v="30"/>
    <n v="160"/>
    <n v="0"/>
    <n v="160"/>
    <x v="0"/>
  </r>
  <r>
    <s v="Janků David"/>
    <x v="0"/>
    <n v="2013"/>
    <x v="1"/>
    <n v="992"/>
    <n v="168"/>
    <n v="24"/>
    <n v="9"/>
    <n v="27"/>
    <n v="28"/>
    <n v="19"/>
    <n v="18"/>
    <n v="35"/>
    <n v="160"/>
    <n v="9"/>
    <n v="151"/>
    <x v="0"/>
  </r>
  <r>
    <s v="Kopanický Aleš"/>
    <x v="2"/>
    <n v="2009"/>
    <x v="2"/>
    <n v="1150"/>
    <n v="13"/>
    <n v="30"/>
    <s v=""/>
    <n v="53"/>
    <n v="61"/>
    <s v=""/>
    <s v=""/>
    <s v=""/>
    <n v="144"/>
    <n v="0"/>
    <n v="144"/>
    <x v="0"/>
  </r>
  <r>
    <s v="Charvát Antonín"/>
    <x v="6"/>
    <n v="2012"/>
    <x v="0"/>
    <n v="1063"/>
    <n v="172"/>
    <s v=""/>
    <n v="11"/>
    <n v="26"/>
    <n v="32"/>
    <s v=""/>
    <n v="26"/>
    <n v="41"/>
    <n v="136"/>
    <n v="0"/>
    <n v="136"/>
    <x v="0"/>
  </r>
  <r>
    <s v="Jakubec Vojta"/>
    <x v="2"/>
    <n v="2011"/>
    <x v="0"/>
    <n v="901"/>
    <n v="178"/>
    <n v="48"/>
    <s v=""/>
    <n v="17"/>
    <n v="16"/>
    <n v="13"/>
    <n v="16"/>
    <n v="26"/>
    <n v="136"/>
    <n v="0"/>
    <n v="136"/>
    <x v="0"/>
  </r>
  <r>
    <s v="Hlubinka Vojtěch"/>
    <x v="5"/>
    <n v="2011"/>
    <x v="0"/>
    <n v="999"/>
    <n v="184"/>
    <n v="48"/>
    <s v=""/>
    <n v="19"/>
    <n v="18"/>
    <s v=""/>
    <n v="14"/>
    <n v="34"/>
    <n v="133"/>
    <n v="0"/>
    <n v="133"/>
    <x v="0"/>
  </r>
  <r>
    <s v="Jonášová Karolína"/>
    <x v="1"/>
    <n v="2011"/>
    <x v="0"/>
    <n v="1069"/>
    <n v="100"/>
    <s v=""/>
    <n v="25"/>
    <n v="34"/>
    <n v="41"/>
    <n v="31"/>
    <s v=""/>
    <s v=""/>
    <n v="131"/>
    <n v="0"/>
    <n v="131"/>
    <x v="0"/>
  </r>
  <r>
    <s v="Kramář Matěj"/>
    <x v="2"/>
    <n v="2015"/>
    <x v="3"/>
    <n v="947"/>
    <n v="119"/>
    <n v="27"/>
    <n v="23"/>
    <s v=""/>
    <n v="29"/>
    <n v="23"/>
    <s v=""/>
    <n v="27"/>
    <n v="129"/>
    <n v="0"/>
    <n v="129"/>
    <x v="0"/>
  </r>
  <r>
    <s v="Veselý Dominik"/>
    <x v="6"/>
    <n v="2011"/>
    <x v="0"/>
    <n v="1025"/>
    <n v="173"/>
    <s v=""/>
    <n v="12"/>
    <n v="23"/>
    <n v="26"/>
    <n v="18"/>
    <n v="21"/>
    <n v="29"/>
    <n v="129"/>
    <n v="0"/>
    <n v="129"/>
    <x v="0"/>
  </r>
  <r>
    <s v="Černý Ondřej"/>
    <x v="2"/>
    <n v="2013"/>
    <x v="1"/>
    <n v="1053"/>
    <n v="51"/>
    <s v=""/>
    <s v=""/>
    <s v=""/>
    <n v="56"/>
    <n v="39"/>
    <n v="31"/>
    <s v=""/>
    <n v="126"/>
    <n v="0"/>
    <n v="126"/>
    <x v="0"/>
  </r>
  <r>
    <s v="Janků Pavel"/>
    <x v="2"/>
    <n v="2007"/>
    <x v="2"/>
    <n v="1542"/>
    <n v="4"/>
    <n v="69"/>
    <s v=""/>
    <s v=""/>
    <s v=""/>
    <s v=""/>
    <n v="51"/>
    <s v=""/>
    <n v="120"/>
    <n v="0"/>
    <n v="120"/>
    <x v="0"/>
  </r>
  <r>
    <s v="Chloupková Lucie"/>
    <x v="0"/>
    <n v="2014"/>
    <x v="1"/>
    <n v="871"/>
    <n v="95"/>
    <n v="24"/>
    <n v="16"/>
    <n v="21"/>
    <n v="23"/>
    <n v="17"/>
    <n v="15"/>
    <n v="19"/>
    <n v="135"/>
    <n v="15"/>
    <n v="120"/>
    <x v="0"/>
  </r>
  <r>
    <s v="Kyzlink Vojtěch"/>
    <x v="0"/>
    <n v="2010"/>
    <x v="2"/>
    <n v="978"/>
    <n v="159"/>
    <s v=""/>
    <n v="18"/>
    <n v="25"/>
    <n v="31"/>
    <s v=""/>
    <n v="23"/>
    <n v="23"/>
    <n v="120"/>
    <n v="0"/>
    <n v="120"/>
    <x v="0"/>
  </r>
  <r>
    <s v="Vyžva Dmytro"/>
    <x v="0"/>
    <n v="2011"/>
    <x v="0"/>
    <n v="939"/>
    <n v="157"/>
    <s v=""/>
    <n v="10"/>
    <n v="20"/>
    <n v="25"/>
    <n v="16"/>
    <n v="13"/>
    <n v="25"/>
    <n v="109"/>
    <n v="0"/>
    <n v="109"/>
    <x v="0"/>
  </r>
  <r>
    <s v="Deutsch Sebastian"/>
    <x v="4"/>
    <n v="2013"/>
    <x v="1"/>
    <n v="991"/>
    <n v="183"/>
    <s v=""/>
    <s v=""/>
    <n v="15"/>
    <n v="17"/>
    <n v="20"/>
    <n v="20"/>
    <n v="32"/>
    <n v="104"/>
    <n v="0"/>
    <n v="104"/>
    <x v="0"/>
  </r>
  <r>
    <s v="Krejčí Vojtěch"/>
    <x v="7"/>
    <n v="2009"/>
    <x v="2"/>
    <n v="1469"/>
    <n v="122"/>
    <n v="54"/>
    <n v="44"/>
    <s v=""/>
    <s v=""/>
    <s v=""/>
    <s v=""/>
    <s v=""/>
    <n v="98"/>
    <n v="0"/>
    <n v="98"/>
    <x v="0"/>
  </r>
  <r>
    <s v="Podsedníková Nela"/>
    <x v="0"/>
    <n v="2014"/>
    <x v="1"/>
    <n v="961"/>
    <n v="113"/>
    <s v=""/>
    <n v="17"/>
    <n v="28"/>
    <n v="30"/>
    <n v="21"/>
    <s v=""/>
    <s v=""/>
    <n v="96"/>
    <n v="0"/>
    <n v="96"/>
    <x v="0"/>
  </r>
  <r>
    <s v="Polák Matyáš"/>
    <x v="6"/>
    <n v="2011"/>
    <x v="0"/>
    <n v="1158"/>
    <n v="59"/>
    <s v=""/>
    <s v=""/>
    <s v=""/>
    <n v="52"/>
    <s v=""/>
    <s v=""/>
    <n v="39"/>
    <n v="91"/>
    <n v="0"/>
    <n v="91"/>
    <x v="0"/>
  </r>
  <r>
    <s v="Dlapa Jiří"/>
    <x v="0"/>
    <n v="2013"/>
    <x v="1"/>
    <n v="1009"/>
    <n v="135"/>
    <n v="24"/>
    <n v="20"/>
    <s v=""/>
    <s v=""/>
    <s v=""/>
    <n v="19"/>
    <n v="28"/>
    <n v="91"/>
    <n v="0"/>
    <n v="91"/>
    <x v="0"/>
  </r>
  <r>
    <s v="Whittaker Thomas"/>
    <x v="2"/>
    <n v="2012"/>
    <x v="0"/>
    <n v="731"/>
    <n v="188"/>
    <n v="48"/>
    <s v=""/>
    <s v=""/>
    <n v="11"/>
    <n v="10"/>
    <n v="3"/>
    <n v="18"/>
    <n v="90"/>
    <n v="0"/>
    <n v="90"/>
    <x v="0"/>
  </r>
  <r>
    <s v="Přikryl Jan"/>
    <x v="2"/>
    <n v="2012"/>
    <x v="0"/>
    <n v="1103"/>
    <n v="40"/>
    <n v="48"/>
    <s v=""/>
    <s v=""/>
    <s v=""/>
    <n v="38"/>
    <s v=""/>
    <s v=""/>
    <n v="86"/>
    <n v="0"/>
    <n v="86"/>
    <x v="0"/>
  </r>
  <r>
    <s v="Zouhar Jakub"/>
    <x v="8"/>
    <n v="2008"/>
    <x v="2"/>
    <n v="1077"/>
    <n v="116"/>
    <n v="30"/>
    <s v=""/>
    <s v=""/>
    <n v="53"/>
    <s v=""/>
    <s v=""/>
    <s v=""/>
    <n v="83"/>
    <n v="0"/>
    <n v="83"/>
    <x v="0"/>
  </r>
  <r>
    <s v="Zuck Adam"/>
    <x v="2"/>
    <n v="2008"/>
    <x v="2"/>
    <n v="1209"/>
    <n v="7"/>
    <n v="30"/>
    <s v=""/>
    <n v="52"/>
    <s v=""/>
    <s v=""/>
    <s v=""/>
    <s v=""/>
    <n v="82"/>
    <n v="0"/>
    <n v="82"/>
    <x v="0"/>
  </r>
  <r>
    <s v="Voráč Pavel"/>
    <x v="2"/>
    <n v="2015"/>
    <x v="3"/>
    <n v="1451"/>
    <n v="45"/>
    <n v="72"/>
    <s v=""/>
    <s v=""/>
    <s v=""/>
    <s v=""/>
    <s v=""/>
    <s v=""/>
    <n v="72"/>
    <n v="0"/>
    <n v="72"/>
    <x v="0"/>
  </r>
  <r>
    <s v="Blažková Barbora"/>
    <x v="0"/>
    <n v="2014"/>
    <x v="1"/>
    <n v="937"/>
    <n v="144"/>
    <s v=""/>
    <n v="8"/>
    <s v=""/>
    <n v="21"/>
    <n v="9"/>
    <n v="12"/>
    <n v="21"/>
    <n v="71"/>
    <n v="0"/>
    <n v="71"/>
    <x v="0"/>
  </r>
  <r>
    <s v="Ryšávka Matěj"/>
    <x v="5"/>
    <n v="2015"/>
    <x v="3"/>
    <n v="1148"/>
    <n v="72"/>
    <n v="33"/>
    <s v=""/>
    <s v=""/>
    <s v=""/>
    <s v=""/>
    <s v=""/>
    <n v="37"/>
    <n v="70"/>
    <n v="0"/>
    <n v="70"/>
    <x v="0"/>
  </r>
  <r>
    <s v="David Šimon"/>
    <x v="0"/>
    <n v="2012"/>
    <x v="0"/>
    <n v="819"/>
    <n v="181"/>
    <s v=""/>
    <s v=""/>
    <n v="16"/>
    <n v="11"/>
    <n v="15"/>
    <n v="10"/>
    <n v="17"/>
    <n v="69"/>
    <n v="0"/>
    <n v="69"/>
    <x v="0"/>
  </r>
  <r>
    <s v="Krupková Klaudie"/>
    <x v="2"/>
    <n v="2016"/>
    <x v="3"/>
    <n v="1060"/>
    <n v="82"/>
    <n v="30"/>
    <s v=""/>
    <s v=""/>
    <n v="38"/>
    <s v=""/>
    <s v=""/>
    <s v=""/>
    <n v="68"/>
    <n v="0"/>
    <n v="68"/>
    <x v="0"/>
  </r>
  <r>
    <s v="Korčák Matyáš"/>
    <x v="2"/>
    <n v="2012"/>
    <x v="0"/>
    <n v="718"/>
    <n v="193"/>
    <n v="48"/>
    <s v=""/>
    <s v=""/>
    <s v=""/>
    <s v=""/>
    <n v="7"/>
    <n v="12"/>
    <n v="67"/>
    <n v="0"/>
    <n v="67"/>
    <x v="0"/>
  </r>
  <r>
    <s v="Hanák Šimon"/>
    <x v="0"/>
    <n v="2013"/>
    <x v="1"/>
    <n v="943"/>
    <n v="155"/>
    <s v=""/>
    <n v="15"/>
    <n v="24"/>
    <s v=""/>
    <s v=""/>
    <s v=""/>
    <n v="22"/>
    <n v="61"/>
    <n v="0"/>
    <n v="61"/>
    <x v="0"/>
  </r>
  <r>
    <s v="Adámek Pavel"/>
    <x v="5"/>
    <n v="2017"/>
    <x v="3"/>
    <n v="891"/>
    <n v="185"/>
    <s v=""/>
    <s v=""/>
    <n v="10"/>
    <n v="15"/>
    <n v="11"/>
    <n v="11"/>
    <n v="11"/>
    <n v="58"/>
    <n v="0"/>
    <n v="58"/>
    <x v="0"/>
  </r>
  <r>
    <s v="Pelíšek Jan"/>
    <x v="9"/>
    <n v="2008"/>
    <x v="2"/>
    <n v="1548"/>
    <n v="6"/>
    <n v="54"/>
    <s v=""/>
    <s v=""/>
    <s v=""/>
    <s v=""/>
    <s v=""/>
    <s v=""/>
    <n v="54"/>
    <n v="0"/>
    <n v="54"/>
    <x v="0"/>
  </r>
  <r>
    <s v="Veselá Liliana"/>
    <x v="2"/>
    <n v="2016"/>
    <x v="3"/>
    <n v="794"/>
    <n v="142"/>
    <n v="24"/>
    <n v="7"/>
    <n v="7"/>
    <s v=""/>
    <s v=""/>
    <n v="8"/>
    <n v="8"/>
    <n v="54"/>
    <n v="0"/>
    <n v="54"/>
    <x v="0"/>
  </r>
  <r>
    <s v="Odehnalová Liliana"/>
    <x v="1"/>
    <n v="2015"/>
    <x v="3"/>
    <n v="786"/>
    <n v="175"/>
    <n v="21"/>
    <s v=""/>
    <n v="3"/>
    <n v="11"/>
    <n v="5"/>
    <n v="4"/>
    <n v="7"/>
    <n v="51"/>
    <n v="0"/>
    <n v="51"/>
    <x v="0"/>
  </r>
  <r>
    <s v="Zouharová Beáta"/>
    <x v="2"/>
    <n v="2014"/>
    <x v="1"/>
    <n v="749"/>
    <n v="77"/>
    <s v=""/>
    <s v=""/>
    <n v="12"/>
    <n v="15"/>
    <n v="14"/>
    <s v=""/>
    <n v="9"/>
    <n v="50"/>
    <n v="0"/>
    <n v="50"/>
    <x v="0"/>
  </r>
  <r>
    <s v="Hruška Ondřej"/>
    <x v="0"/>
    <n v="2013"/>
    <x v="1"/>
    <n v="1181"/>
    <n v="133"/>
    <s v=""/>
    <s v=""/>
    <s v=""/>
    <n v="50"/>
    <s v=""/>
    <s v=""/>
    <s v=""/>
    <n v="50"/>
    <n v="0"/>
    <n v="50"/>
    <x v="0"/>
  </r>
  <r>
    <s v="Hernandez Damián"/>
    <x v="3"/>
    <n v="2015"/>
    <x v="3"/>
    <n v="840"/>
    <n v="102"/>
    <s v=""/>
    <s v=""/>
    <n v="8"/>
    <n v="22"/>
    <n v="5"/>
    <s v=""/>
    <n v="14"/>
    <n v="49"/>
    <n v="0"/>
    <n v="49"/>
    <x v="0"/>
  </r>
  <r>
    <s v="Pírek štěpán"/>
    <x v="6"/>
    <n v="2013"/>
    <x v="1"/>
    <n v="1091"/>
    <n v="171"/>
    <s v=""/>
    <n v="13"/>
    <s v=""/>
    <n v="35"/>
    <s v=""/>
    <s v=""/>
    <s v=""/>
    <n v="48"/>
    <n v="0"/>
    <n v="48"/>
    <x v="0"/>
  </r>
  <r>
    <s v="Šafránková Eliška"/>
    <x v="0"/>
    <n v="2013"/>
    <x v="1"/>
    <n v="892"/>
    <n v="145"/>
    <s v=""/>
    <n v="5"/>
    <s v=""/>
    <s v=""/>
    <n v="22"/>
    <s v=""/>
    <n v="20"/>
    <n v="47"/>
    <n v="0"/>
    <n v="47"/>
    <x v="0"/>
  </r>
  <r>
    <s v="Krejčí Štěpán"/>
    <x v="7"/>
    <n v="2009"/>
    <x v="2"/>
    <n v="1543"/>
    <n v="121"/>
    <s v=""/>
    <n v="45"/>
    <s v=""/>
    <s v=""/>
    <s v=""/>
    <s v=""/>
    <s v=""/>
    <n v="45"/>
    <n v="0"/>
    <n v="45"/>
    <x v="0"/>
  </r>
  <r>
    <s v="Řehoř Robin"/>
    <x v="4"/>
    <n v="2010"/>
    <x v="2"/>
    <n v="1289"/>
    <n v="38"/>
    <s v=""/>
    <s v=""/>
    <s v=""/>
    <s v=""/>
    <s v=""/>
    <n v="39"/>
    <s v=""/>
    <n v="39"/>
    <n v="0"/>
    <n v="39"/>
    <x v="0"/>
  </r>
  <r>
    <s v="Havlíček Radim"/>
    <x v="9"/>
    <n v="2014"/>
    <x v="1"/>
    <n v="1096"/>
    <n v="156"/>
    <s v=""/>
    <s v=""/>
    <s v=""/>
    <n v="39"/>
    <s v=""/>
    <s v=""/>
    <s v=""/>
    <n v="39"/>
    <n v="0"/>
    <n v="39"/>
    <x v="0"/>
  </r>
  <r>
    <s v="Varga René"/>
    <x v="4"/>
    <n v="2013"/>
    <x v="1"/>
    <n v="867"/>
    <n v="161"/>
    <s v=""/>
    <s v=""/>
    <n v="7"/>
    <n v="15"/>
    <s v=""/>
    <s v=""/>
    <n v="15"/>
    <n v="37"/>
    <n v="0"/>
    <n v="37"/>
    <x v="0"/>
  </r>
  <r>
    <s v="Lepší Vlastimil"/>
    <x v="0"/>
    <n v="2014"/>
    <x v="1"/>
    <n v="887"/>
    <n v="179"/>
    <s v=""/>
    <s v=""/>
    <n v="11"/>
    <n v="24"/>
    <s v=""/>
    <s v=""/>
    <s v=""/>
    <n v="35"/>
    <n v="0"/>
    <n v="35"/>
    <x v="0"/>
  </r>
  <r>
    <s v="Bebej Vojtěch"/>
    <x v="2"/>
    <n v="2013"/>
    <x v="1"/>
    <n v="772"/>
    <n v="189"/>
    <s v=""/>
    <s v=""/>
    <s v=""/>
    <n v="11"/>
    <n v="9"/>
    <n v="5"/>
    <n v="10"/>
    <n v="35"/>
    <n v="0"/>
    <n v="35"/>
    <x v="0"/>
  </r>
  <r>
    <s v="Javůrková Eliška"/>
    <x v="6"/>
    <n v="2013"/>
    <x v="1"/>
    <n v="797"/>
    <n v="166"/>
    <s v=""/>
    <n v="2"/>
    <n v="14"/>
    <n v="11"/>
    <s v=""/>
    <s v=""/>
    <n v="7"/>
    <n v="34"/>
    <n v="0"/>
    <n v="34"/>
    <x v="0"/>
  </r>
  <r>
    <s v="Kaderka Jindřich"/>
    <x v="4"/>
    <n v="2013"/>
    <x v="1"/>
    <n v="1152"/>
    <n v="106"/>
    <s v=""/>
    <s v=""/>
    <s v=""/>
    <s v=""/>
    <s v=""/>
    <n v="33"/>
    <s v=""/>
    <n v="33"/>
    <n v="0"/>
    <n v="33"/>
    <x v="0"/>
  </r>
  <r>
    <s v="Stara David"/>
    <x v="10"/>
    <n v="2010"/>
    <x v="2"/>
    <n v="1100"/>
    <n v="88"/>
    <n v="30"/>
    <s v=""/>
    <s v=""/>
    <s v=""/>
    <s v=""/>
    <s v=""/>
    <s v=""/>
    <n v="30"/>
    <n v="0"/>
    <n v="30"/>
    <x v="0"/>
  </r>
  <r>
    <s v="Švec Libor"/>
    <x v="0"/>
    <n v="2013"/>
    <x v="1"/>
    <n v="841"/>
    <n v="174"/>
    <s v=""/>
    <n v="4"/>
    <n v="13"/>
    <s v=""/>
    <s v=""/>
    <s v=""/>
    <n v="13"/>
    <n v="30"/>
    <n v="0"/>
    <n v="30"/>
    <x v="0"/>
  </r>
  <r>
    <s v="Přikryl Michal"/>
    <x v="10"/>
    <n v="2010"/>
    <x v="2"/>
    <n v="808"/>
    <n v="194"/>
    <n v="30"/>
    <s v=""/>
    <s v=""/>
    <s v=""/>
    <s v=""/>
    <s v=""/>
    <s v=""/>
    <n v="30"/>
    <n v="0"/>
    <n v="30"/>
    <x v="0"/>
  </r>
  <r>
    <s v="Klát Jaroslav"/>
    <x v="0"/>
    <n v="2014"/>
    <x v="1"/>
    <n v="832"/>
    <n v="180"/>
    <s v=""/>
    <s v=""/>
    <n v="9"/>
    <n v="11"/>
    <n v="9"/>
    <s v=""/>
    <s v=""/>
    <n v="29"/>
    <n v="0"/>
    <n v="29"/>
    <x v="0"/>
  </r>
  <r>
    <s v="Kašpar Vojtěch"/>
    <x v="0"/>
    <n v="2014"/>
    <x v="1"/>
    <n v="918"/>
    <n v="169"/>
    <s v=""/>
    <n v="6"/>
    <n v="22"/>
    <s v=""/>
    <s v=""/>
    <s v=""/>
    <s v=""/>
    <n v="28"/>
    <n v="0"/>
    <n v="28"/>
    <x v="0"/>
  </r>
  <r>
    <s v="Slavíček Petr"/>
    <x v="0"/>
    <n v="2011"/>
    <x v="0"/>
    <n v="881"/>
    <n v="186"/>
    <s v=""/>
    <s v=""/>
    <s v=""/>
    <n v="3"/>
    <s v=""/>
    <n v="6"/>
    <n v="16"/>
    <n v="25"/>
    <n v="0"/>
    <n v="25"/>
    <x v="0"/>
  </r>
  <r>
    <s v="Zelenčuk Mykola"/>
    <x v="0"/>
    <n v="2013"/>
    <x v="1"/>
    <n v="660"/>
    <n v="182"/>
    <s v=""/>
    <s v=""/>
    <n v="7"/>
    <n v="3"/>
    <n v="5"/>
    <n v="2"/>
    <n v="7"/>
    <n v="24"/>
    <n v="0"/>
    <n v="24"/>
    <x v="0"/>
  </r>
  <r>
    <s v="Špidla Jan"/>
    <x v="6"/>
    <n v="2015"/>
    <x v="3"/>
    <n v="823"/>
    <n v="167"/>
    <s v=""/>
    <n v="2"/>
    <n v="3"/>
    <n v="15"/>
    <s v=""/>
    <s v=""/>
    <n v="3"/>
    <n v="23"/>
    <n v="0"/>
    <n v="23"/>
    <x v="0"/>
  </r>
  <r>
    <s v="Brychta Radek"/>
    <x v="9"/>
    <n v="2015"/>
    <x v="3"/>
    <n v="838"/>
    <n v="163"/>
    <s v=""/>
    <s v=""/>
    <s v=""/>
    <n v="20"/>
    <s v=""/>
    <s v=""/>
    <s v=""/>
    <n v="20"/>
    <n v="0"/>
    <n v="20"/>
    <x v="0"/>
  </r>
  <r>
    <s v="Bejček Antonín"/>
    <x v="5"/>
    <n v="2012"/>
    <x v="0"/>
    <n v="892"/>
    <n v="187"/>
    <s v=""/>
    <s v=""/>
    <s v=""/>
    <n v="19"/>
    <s v=""/>
    <s v=""/>
    <s v=""/>
    <n v="19"/>
    <n v="0"/>
    <n v="19"/>
    <x v="0"/>
  </r>
  <r>
    <s v="Chlup Daniel"/>
    <x v="6"/>
    <n v="2013"/>
    <x v="1"/>
    <n v="812"/>
    <n v="170"/>
    <s v=""/>
    <n v="3"/>
    <s v=""/>
    <s v=""/>
    <n v="5"/>
    <n v="9"/>
    <s v=""/>
    <n v="17"/>
    <n v="0"/>
    <n v="17"/>
    <x v="0"/>
  </r>
  <r>
    <s v="Zubalík Jan"/>
    <x v="3"/>
    <n v="2016"/>
    <x v="3"/>
    <n v="750"/>
    <n v="176"/>
    <s v=""/>
    <s v=""/>
    <n v="7"/>
    <s v=""/>
    <n v="9"/>
    <s v=""/>
    <s v=""/>
    <n v="16"/>
    <n v="0"/>
    <n v="16"/>
    <x v="0"/>
  </r>
  <r>
    <s v="Binder Marek"/>
    <x v="0"/>
    <n v="2013"/>
    <x v="1"/>
    <n v="850"/>
    <n v="195"/>
    <s v=""/>
    <s v=""/>
    <s v=""/>
    <s v=""/>
    <n v="12"/>
    <s v=""/>
    <s v=""/>
    <n v="12"/>
    <n v="0"/>
    <n v="12"/>
    <x v="0"/>
  </r>
  <r>
    <s v="Vladíková Laura"/>
    <x v="2"/>
    <n v="2016"/>
    <x v="3"/>
    <n v="699"/>
    <n v="190"/>
    <s v=""/>
    <s v=""/>
    <s v=""/>
    <n v="3"/>
    <n v="5"/>
    <s v=""/>
    <n v="3"/>
    <n v="11"/>
    <n v="0"/>
    <n v="11"/>
    <x v="0"/>
  </r>
  <r>
    <s v="Málek Lukáš"/>
    <x v="9"/>
    <n v="2014"/>
    <x v="1"/>
    <n v="821"/>
    <n v="191"/>
    <s v=""/>
    <s v=""/>
    <s v=""/>
    <n v="11"/>
    <s v=""/>
    <s v=""/>
    <s v=""/>
    <n v="11"/>
    <n v="0"/>
    <n v="11"/>
    <x v="0"/>
  </r>
  <r>
    <s v="Havlíček Patrik"/>
    <x v="9"/>
    <n v="2016"/>
    <x v="3"/>
    <n v="803"/>
    <n v="192"/>
    <s v=""/>
    <s v=""/>
    <s v=""/>
    <n v="11"/>
    <s v=""/>
    <s v=""/>
    <s v=""/>
    <n v="11"/>
    <n v="0"/>
    <n v="11"/>
    <x v="0"/>
  </r>
  <r>
    <s v="Štrof David"/>
    <x v="3"/>
    <n v="2016"/>
    <x v="3"/>
    <n v="710"/>
    <n v="196"/>
    <s v=""/>
    <s v=""/>
    <s v=""/>
    <s v=""/>
    <s v=""/>
    <n v="2"/>
    <n v="7"/>
    <n v="9"/>
    <n v="0"/>
    <n v="9"/>
    <x v="0"/>
  </r>
  <r>
    <s v="Novák Petr"/>
    <x v="3"/>
    <n v="2018"/>
    <x v="3"/>
    <n v="729"/>
    <n v="177"/>
    <s v=""/>
    <s v=""/>
    <n v="3"/>
    <s v=""/>
    <s v=""/>
    <s v=""/>
    <s v=""/>
    <n v="3"/>
    <n v="0"/>
    <n v="3"/>
    <x v="0"/>
  </r>
  <r>
    <s v="Polák Jonáš"/>
    <x v="3"/>
    <n v="2017"/>
    <x v="3"/>
    <n v="0"/>
    <n v="197"/>
    <s v=""/>
    <s v=""/>
    <s v=""/>
    <s v=""/>
    <s v=""/>
    <s v=""/>
    <n v="3"/>
    <n v="3"/>
    <n v="0"/>
    <n v="3"/>
    <x v="0"/>
  </r>
  <r>
    <s v="Krištof Martin"/>
    <x v="2"/>
    <n v="2010"/>
    <x v="2"/>
    <n v="1584"/>
    <n v="12"/>
    <s v=""/>
    <s v=""/>
    <s v=""/>
    <s v=""/>
    <s v=""/>
    <s v=""/>
    <s v=""/>
    <n v="0"/>
    <n v="0"/>
    <n v="0"/>
    <x v="1"/>
  </r>
  <r>
    <s v="Schön Zdeněk"/>
    <x v="2"/>
    <n v="2007"/>
    <x v="2"/>
    <n v="1274"/>
    <n v="15"/>
    <s v=""/>
    <s v=""/>
    <s v=""/>
    <s v=""/>
    <s v=""/>
    <s v=""/>
    <s v=""/>
    <n v="0"/>
    <n v="0"/>
    <n v="0"/>
    <x v="1"/>
  </r>
  <r>
    <s v="Musil Samuel"/>
    <x v="2"/>
    <n v="2010"/>
    <x v="2"/>
    <n v="1476"/>
    <n v="17"/>
    <s v=""/>
    <s v=""/>
    <s v=""/>
    <s v=""/>
    <s v=""/>
    <s v=""/>
    <s v=""/>
    <n v="0"/>
    <n v="0"/>
    <n v="0"/>
    <x v="1"/>
  </r>
  <r>
    <s v="Sedláček Martin"/>
    <x v="9"/>
    <n v="2010"/>
    <x v="2"/>
    <n v="1460"/>
    <n v="18"/>
    <s v=""/>
    <s v=""/>
    <s v=""/>
    <s v=""/>
    <s v=""/>
    <s v=""/>
    <s v=""/>
    <n v="0"/>
    <n v="0"/>
    <n v="0"/>
    <x v="1"/>
  </r>
  <r>
    <s v="Koudelka Vít"/>
    <x v="5"/>
    <n v="2008"/>
    <x v="2"/>
    <n v="1422"/>
    <n v="19"/>
    <s v=""/>
    <s v=""/>
    <s v=""/>
    <s v=""/>
    <s v=""/>
    <s v=""/>
    <s v=""/>
    <n v="0"/>
    <n v="0"/>
    <n v="0"/>
    <x v="1"/>
  </r>
  <r>
    <s v="Kyzlinková Michaela"/>
    <x v="2"/>
    <n v="2009"/>
    <x v="2"/>
    <n v="1207"/>
    <n v="20"/>
    <s v=""/>
    <s v=""/>
    <s v=""/>
    <s v=""/>
    <s v=""/>
    <s v=""/>
    <s v=""/>
    <n v="0"/>
    <n v="0"/>
    <n v="0"/>
    <x v="1"/>
  </r>
  <r>
    <s v="Kuchar Štěpán"/>
    <x v="2"/>
    <n v="2009"/>
    <x v="2"/>
    <n v="1349"/>
    <n v="21"/>
    <s v=""/>
    <s v=""/>
    <s v=""/>
    <s v=""/>
    <s v=""/>
    <s v=""/>
    <s v=""/>
    <n v="0"/>
    <n v="0"/>
    <n v="0"/>
    <x v="1"/>
  </r>
  <r>
    <s v="Přikryl Lukáš"/>
    <x v="2"/>
    <n v="2010"/>
    <x v="2"/>
    <n v="1398"/>
    <n v="22"/>
    <s v=""/>
    <s v=""/>
    <s v=""/>
    <s v=""/>
    <s v=""/>
    <s v=""/>
    <s v=""/>
    <n v="0"/>
    <n v="0"/>
    <n v="0"/>
    <x v="1"/>
  </r>
  <r>
    <s v="Zukal Filip"/>
    <x v="2"/>
    <n v="2009"/>
    <x v="2"/>
    <n v="1386"/>
    <n v="23"/>
    <s v=""/>
    <s v=""/>
    <s v=""/>
    <s v=""/>
    <s v=""/>
    <s v=""/>
    <s v=""/>
    <n v="0"/>
    <n v="0"/>
    <n v="0"/>
    <x v="1"/>
  </r>
  <r>
    <s v="Přikryl Tomáš"/>
    <x v="4"/>
    <n v="2007"/>
    <x v="2"/>
    <n v="1378"/>
    <n v="24"/>
    <s v=""/>
    <s v=""/>
    <s v=""/>
    <s v=""/>
    <s v=""/>
    <s v=""/>
    <s v=""/>
    <n v="0"/>
    <n v="0"/>
    <n v="0"/>
    <x v="1"/>
  </r>
  <r>
    <s v="Přikrylová Adéla"/>
    <x v="2"/>
    <n v="2010"/>
    <x v="2"/>
    <n v="1258"/>
    <n v="26"/>
    <s v=""/>
    <s v=""/>
    <s v=""/>
    <s v=""/>
    <s v=""/>
    <s v=""/>
    <s v=""/>
    <n v="0"/>
    <n v="0"/>
    <n v="0"/>
    <x v="1"/>
  </r>
  <r>
    <s v="Ježek Oskar"/>
    <x v="5"/>
    <n v="2011"/>
    <x v="0"/>
    <n v="1250"/>
    <n v="27"/>
    <s v=""/>
    <s v=""/>
    <s v=""/>
    <s v=""/>
    <s v=""/>
    <s v=""/>
    <s v=""/>
    <n v="0"/>
    <n v="0"/>
    <n v="0"/>
    <x v="1"/>
  </r>
  <r>
    <s v="Buryšek Radovan"/>
    <x v="0"/>
    <n v="2010"/>
    <x v="2"/>
    <n v="1358"/>
    <n v="28"/>
    <s v=""/>
    <s v=""/>
    <s v=""/>
    <s v=""/>
    <s v=""/>
    <s v=""/>
    <s v=""/>
    <n v="0"/>
    <n v="0"/>
    <n v="0"/>
    <x v="1"/>
  </r>
  <r>
    <s v="Hoppe Martin"/>
    <x v="2"/>
    <n v="2009"/>
    <x v="2"/>
    <n v="1318"/>
    <n v="31"/>
    <s v=""/>
    <s v=""/>
    <s v=""/>
    <s v=""/>
    <s v=""/>
    <s v=""/>
    <s v=""/>
    <n v="0"/>
    <n v="0"/>
    <n v="0"/>
    <x v="1"/>
  </r>
  <r>
    <s v="Schön Daniel"/>
    <x v="2"/>
    <n v="2010"/>
    <x v="2"/>
    <n v="1338"/>
    <n v="32"/>
    <s v=""/>
    <s v=""/>
    <s v=""/>
    <s v=""/>
    <s v=""/>
    <s v=""/>
    <s v=""/>
    <n v="0"/>
    <n v="0"/>
    <n v="0"/>
    <x v="1"/>
  </r>
  <r>
    <s v="Klusáček Ben"/>
    <x v="5"/>
    <n v="2008"/>
    <x v="2"/>
    <n v="1433"/>
    <n v="33"/>
    <s v=""/>
    <s v=""/>
    <s v=""/>
    <s v=""/>
    <s v=""/>
    <s v=""/>
    <s v=""/>
    <n v="0"/>
    <n v="0"/>
    <n v="0"/>
    <x v="1"/>
  </r>
  <r>
    <s v="Kotranyi Dan"/>
    <x v="5"/>
    <n v="2008"/>
    <x v="2"/>
    <n v="1374"/>
    <n v="34"/>
    <s v=""/>
    <s v=""/>
    <s v=""/>
    <s v=""/>
    <s v=""/>
    <s v=""/>
    <s v=""/>
    <n v="0"/>
    <n v="0"/>
    <n v="0"/>
    <x v="1"/>
  </r>
  <r>
    <s v="Babka Matouš"/>
    <x v="2"/>
    <n v="2011"/>
    <x v="0"/>
    <n v="1253"/>
    <n v="35"/>
    <s v=""/>
    <s v=""/>
    <s v=""/>
    <s v=""/>
    <s v=""/>
    <s v=""/>
    <s v=""/>
    <n v="0"/>
    <n v="0"/>
    <n v="0"/>
    <x v="1"/>
  </r>
  <r>
    <s v="Prchal Vojtěch"/>
    <x v="0"/>
    <n v="2007"/>
    <x v="2"/>
    <n v="1290"/>
    <n v="36"/>
    <s v=""/>
    <s v=""/>
    <s v=""/>
    <s v=""/>
    <s v=""/>
    <s v=""/>
    <s v=""/>
    <n v="0"/>
    <n v="0"/>
    <n v="0"/>
    <x v="1"/>
  </r>
  <r>
    <s v="Bojdová Simona"/>
    <x v="2"/>
    <n v="2011"/>
    <x v="0"/>
    <n v="1181"/>
    <n v="39"/>
    <s v=""/>
    <s v=""/>
    <s v=""/>
    <s v=""/>
    <s v=""/>
    <s v=""/>
    <s v=""/>
    <n v="0"/>
    <n v="0"/>
    <n v="0"/>
    <x v="1"/>
  </r>
  <r>
    <s v="Kraml Tobias"/>
    <x v="5"/>
    <n v="2011"/>
    <x v="0"/>
    <n v="1304"/>
    <n v="41"/>
    <s v=""/>
    <s v=""/>
    <s v=""/>
    <s v=""/>
    <s v=""/>
    <s v=""/>
    <s v=""/>
    <n v="0"/>
    <n v="0"/>
    <n v="0"/>
    <x v="1"/>
  </r>
  <r>
    <s v="Vaněk Jan"/>
    <x v="4"/>
    <n v="2007"/>
    <x v="2"/>
    <n v="1372"/>
    <n v="42"/>
    <s v=""/>
    <s v=""/>
    <s v=""/>
    <s v=""/>
    <s v=""/>
    <s v=""/>
    <s v=""/>
    <n v="0"/>
    <n v="0"/>
    <n v="0"/>
    <x v="1"/>
  </r>
  <r>
    <s v="Švarc Robert"/>
    <x v="2"/>
    <n v="2009"/>
    <x v="2"/>
    <n v="1416"/>
    <n v="43"/>
    <s v=""/>
    <s v=""/>
    <s v=""/>
    <s v=""/>
    <s v=""/>
    <s v=""/>
    <s v=""/>
    <n v="0"/>
    <n v="0"/>
    <n v="0"/>
    <x v="1"/>
  </r>
  <r>
    <s v="Sedláček Jakub"/>
    <x v="9"/>
    <n v="2008"/>
    <x v="2"/>
    <n v="1296"/>
    <n v="44"/>
    <s v=""/>
    <s v=""/>
    <s v=""/>
    <s v=""/>
    <s v=""/>
    <s v=""/>
    <s v=""/>
    <n v="0"/>
    <n v="0"/>
    <n v="0"/>
    <x v="1"/>
  </r>
  <r>
    <s v="Ševčík Ondřej"/>
    <x v="4"/>
    <n v="2007"/>
    <x v="2"/>
    <n v="1425"/>
    <n v="48"/>
    <s v=""/>
    <s v=""/>
    <s v=""/>
    <s v=""/>
    <s v=""/>
    <s v=""/>
    <s v=""/>
    <n v="0"/>
    <n v="0"/>
    <n v="0"/>
    <x v="1"/>
  </r>
  <r>
    <s v="Odstrčil Filip"/>
    <x v="2"/>
    <n v="2008"/>
    <x v="2"/>
    <n v="1302"/>
    <n v="49"/>
    <s v=""/>
    <s v=""/>
    <s v=""/>
    <s v=""/>
    <s v=""/>
    <s v=""/>
    <s v=""/>
    <n v="0"/>
    <n v="0"/>
    <n v="0"/>
    <x v="1"/>
  </r>
  <r>
    <s v="Polák Roman"/>
    <x v="9"/>
    <n v="2008"/>
    <x v="2"/>
    <n v="1238"/>
    <n v="50"/>
    <s v=""/>
    <s v=""/>
    <s v=""/>
    <s v=""/>
    <s v=""/>
    <s v=""/>
    <s v=""/>
    <n v="0"/>
    <n v="0"/>
    <n v="0"/>
    <x v="1"/>
  </r>
  <r>
    <s v="Labuť Dominik"/>
    <x v="2"/>
    <n v="2009"/>
    <x v="2"/>
    <n v="1212"/>
    <n v="55"/>
    <s v=""/>
    <s v=""/>
    <s v=""/>
    <s v=""/>
    <s v=""/>
    <s v=""/>
    <s v=""/>
    <n v="0"/>
    <n v="0"/>
    <n v="0"/>
    <x v="1"/>
  </r>
  <r>
    <s v="Chloupek Jan"/>
    <x v="0"/>
    <n v="2009"/>
    <x v="2"/>
    <n v="1197"/>
    <n v="58"/>
    <s v=""/>
    <s v=""/>
    <s v=""/>
    <s v=""/>
    <s v=""/>
    <s v=""/>
    <s v=""/>
    <n v="0"/>
    <n v="0"/>
    <n v="0"/>
    <x v="1"/>
  </r>
  <r>
    <s v="Borek Jan"/>
    <x v="5"/>
    <n v="2009"/>
    <x v="2"/>
    <n v="1277"/>
    <n v="60"/>
    <s v=""/>
    <s v=""/>
    <s v=""/>
    <s v=""/>
    <s v=""/>
    <s v=""/>
    <s v=""/>
    <n v="0"/>
    <n v="0"/>
    <n v="0"/>
    <x v="1"/>
  </r>
  <r>
    <s v="Muller Matyáš"/>
    <x v="9"/>
    <n v="2011"/>
    <x v="0"/>
    <n v="1191"/>
    <n v="64"/>
    <s v=""/>
    <s v=""/>
    <s v=""/>
    <s v=""/>
    <s v=""/>
    <s v=""/>
    <s v=""/>
    <n v="0"/>
    <n v="0"/>
    <n v="0"/>
    <x v="1"/>
  </r>
  <r>
    <s v="Lizna Dominik"/>
    <x v="11"/>
    <n v="2010"/>
    <x v="2"/>
    <n v="1134"/>
    <n v="65"/>
    <s v=""/>
    <s v=""/>
    <s v=""/>
    <s v=""/>
    <s v=""/>
    <s v=""/>
    <s v=""/>
    <n v="0"/>
    <n v="0"/>
    <n v="0"/>
    <x v="1"/>
  </r>
  <r>
    <s v="Krésa Jakub"/>
    <x v="0"/>
    <n v="2010"/>
    <x v="2"/>
    <n v="1152"/>
    <n v="66"/>
    <s v=""/>
    <s v=""/>
    <s v=""/>
    <s v=""/>
    <s v=""/>
    <s v=""/>
    <s v=""/>
    <n v="0"/>
    <n v="0"/>
    <n v="0"/>
    <x v="1"/>
  </r>
  <r>
    <s v="Matoušek Michal"/>
    <x v="11"/>
    <n v="2009"/>
    <x v="2"/>
    <n v="1100"/>
    <n v="68"/>
    <s v=""/>
    <s v=""/>
    <s v=""/>
    <s v=""/>
    <s v=""/>
    <s v=""/>
    <s v=""/>
    <n v="0"/>
    <n v="0"/>
    <n v="0"/>
    <x v="1"/>
  </r>
  <r>
    <s v="Dlapa Tomáš"/>
    <x v="0"/>
    <n v="2009"/>
    <x v="2"/>
    <n v="1087"/>
    <n v="69"/>
    <s v=""/>
    <s v=""/>
    <s v=""/>
    <s v=""/>
    <s v=""/>
    <s v=""/>
    <s v=""/>
    <n v="0"/>
    <n v="0"/>
    <n v="0"/>
    <x v="1"/>
  </r>
  <r>
    <s v="Bradáč Lukáš"/>
    <x v="11"/>
    <n v="2010"/>
    <x v="2"/>
    <n v="1214"/>
    <n v="71"/>
    <s v=""/>
    <s v=""/>
    <s v=""/>
    <s v=""/>
    <s v=""/>
    <s v=""/>
    <s v=""/>
    <n v="0"/>
    <n v="0"/>
    <n v="0"/>
    <x v="1"/>
  </r>
  <r>
    <s v="Slavotínek Petr"/>
    <x v="2"/>
    <n v="2012"/>
    <x v="0"/>
    <n v="1132"/>
    <n v="75"/>
    <s v=""/>
    <s v=""/>
    <s v=""/>
    <s v=""/>
    <s v=""/>
    <s v=""/>
    <s v=""/>
    <n v="0"/>
    <n v="0"/>
    <n v="0"/>
    <x v="1"/>
  </r>
  <r>
    <s v="Letfus Matyáš"/>
    <x v="5"/>
    <n v="2010"/>
    <x v="2"/>
    <n v="1129"/>
    <n v="79"/>
    <s v=""/>
    <s v=""/>
    <s v=""/>
    <s v=""/>
    <s v=""/>
    <s v=""/>
    <s v=""/>
    <n v="0"/>
    <n v="0"/>
    <n v="0"/>
    <x v="1"/>
  </r>
  <r>
    <s v="Zábojová Terezie"/>
    <x v="2"/>
    <n v="2011"/>
    <x v="0"/>
    <n v="1048"/>
    <n v="80"/>
    <s v=""/>
    <s v=""/>
    <s v=""/>
    <s v=""/>
    <s v=""/>
    <s v=""/>
    <s v=""/>
    <n v="0"/>
    <n v="0"/>
    <n v="0"/>
    <x v="1"/>
  </r>
  <r>
    <s v="Kuběna Matěj"/>
    <x v="11"/>
    <n v="2011"/>
    <x v="0"/>
    <n v="1214"/>
    <n v="81"/>
    <s v=""/>
    <s v=""/>
    <s v=""/>
    <s v=""/>
    <s v=""/>
    <s v=""/>
    <s v=""/>
    <n v="0"/>
    <n v="0"/>
    <n v="0"/>
    <x v="1"/>
  </r>
  <r>
    <s v="Žid Marek"/>
    <x v="3"/>
    <n v="2012"/>
    <x v="0"/>
    <n v="1071"/>
    <n v="84"/>
    <s v=""/>
    <s v=""/>
    <s v=""/>
    <s v=""/>
    <s v=""/>
    <s v=""/>
    <s v=""/>
    <n v="0"/>
    <n v="0"/>
    <n v="0"/>
    <x v="1"/>
  </r>
  <r>
    <s v="Šmerda Tomáš"/>
    <x v="9"/>
    <n v="2008"/>
    <x v="2"/>
    <n v="1106"/>
    <n v="87"/>
    <s v=""/>
    <s v=""/>
    <s v=""/>
    <s v=""/>
    <s v=""/>
    <s v=""/>
    <s v=""/>
    <n v="0"/>
    <n v="0"/>
    <n v="0"/>
    <x v="1"/>
  </r>
  <r>
    <s v="Drašarová Malvína"/>
    <x v="2"/>
    <n v="2013"/>
    <x v="1"/>
    <n v="1100"/>
    <n v="91"/>
    <s v=""/>
    <s v=""/>
    <s v=""/>
    <s v=""/>
    <s v=""/>
    <s v=""/>
    <s v=""/>
    <n v="0"/>
    <n v="0"/>
    <n v="0"/>
    <x v="1"/>
  </r>
  <r>
    <s v="Smékal Jakub"/>
    <x v="4"/>
    <n v="2009"/>
    <x v="2"/>
    <n v="1196"/>
    <n v="93"/>
    <s v=""/>
    <s v=""/>
    <s v=""/>
    <s v=""/>
    <s v=""/>
    <s v=""/>
    <s v=""/>
    <n v="0"/>
    <n v="0"/>
    <n v="0"/>
    <x v="1"/>
  </r>
  <r>
    <s v="Kuběna Adam"/>
    <x v="11"/>
    <n v="2011"/>
    <x v="0"/>
    <n v="1103"/>
    <n v="94"/>
    <s v=""/>
    <s v=""/>
    <s v=""/>
    <s v=""/>
    <s v=""/>
    <s v=""/>
    <s v=""/>
    <n v="0"/>
    <n v="0"/>
    <n v="0"/>
    <x v="1"/>
  </r>
  <r>
    <s v="Křepelová Klára"/>
    <x v="1"/>
    <n v="2012"/>
    <x v="0"/>
    <n v="1057"/>
    <n v="96"/>
    <s v=""/>
    <s v=""/>
    <s v=""/>
    <s v=""/>
    <s v=""/>
    <s v=""/>
    <s v=""/>
    <n v="0"/>
    <n v="0"/>
    <n v="0"/>
    <x v="1"/>
  </r>
  <r>
    <s v="Oujeský Damián"/>
    <x v="5"/>
    <n v="2009"/>
    <x v="2"/>
    <n v="1088"/>
    <n v="98"/>
    <s v=""/>
    <s v=""/>
    <s v=""/>
    <s v=""/>
    <s v=""/>
    <s v=""/>
    <s v=""/>
    <n v="0"/>
    <n v="0"/>
    <n v="0"/>
    <x v="1"/>
  </r>
  <r>
    <s v="Jiruše Tomáš"/>
    <x v="2"/>
    <n v="2012"/>
    <x v="0"/>
    <n v="1086"/>
    <n v="99"/>
    <s v=""/>
    <s v=""/>
    <s v=""/>
    <s v=""/>
    <s v=""/>
    <s v=""/>
    <s v=""/>
    <n v="0"/>
    <n v="0"/>
    <n v="0"/>
    <x v="1"/>
  </r>
  <r>
    <s v="Kolomazníček Jakub"/>
    <x v="11"/>
    <n v="2012"/>
    <x v="0"/>
    <n v="1034"/>
    <n v="103"/>
    <s v=""/>
    <s v=""/>
    <s v=""/>
    <s v=""/>
    <s v=""/>
    <s v=""/>
    <s v=""/>
    <n v="0"/>
    <n v="0"/>
    <n v="0"/>
    <x v="1"/>
  </r>
  <r>
    <s v="Hernandez Cristian"/>
    <x v="3"/>
    <n v="2012"/>
    <x v="0"/>
    <n v="986"/>
    <n v="104"/>
    <s v=""/>
    <s v=""/>
    <s v=""/>
    <s v=""/>
    <s v=""/>
    <s v=""/>
    <s v=""/>
    <n v="0"/>
    <n v="0"/>
    <n v="0"/>
    <x v="1"/>
  </r>
  <r>
    <s v="Polický Jan"/>
    <x v="2"/>
    <n v="2012"/>
    <x v="0"/>
    <n v="1327"/>
    <n v="105"/>
    <s v=""/>
    <s v=""/>
    <s v=""/>
    <s v=""/>
    <s v=""/>
    <s v=""/>
    <s v=""/>
    <n v="0"/>
    <n v="0"/>
    <n v="0"/>
    <x v="1"/>
  </r>
  <r>
    <s v="Alexa David"/>
    <x v="4"/>
    <n v="2013"/>
    <x v="1"/>
    <n v="1108"/>
    <n v="107"/>
    <s v=""/>
    <s v=""/>
    <s v=""/>
    <s v=""/>
    <s v=""/>
    <s v=""/>
    <s v=""/>
    <n v="0"/>
    <n v="0"/>
    <n v="0"/>
    <x v="1"/>
  </r>
  <r>
    <s v="Smékal Adam"/>
    <x v="4"/>
    <n v="2011"/>
    <x v="0"/>
    <n v="1054"/>
    <n v="108"/>
    <s v=""/>
    <s v=""/>
    <s v=""/>
    <s v=""/>
    <s v=""/>
    <s v=""/>
    <s v=""/>
    <n v="0"/>
    <n v="0"/>
    <n v="0"/>
    <x v="1"/>
  </r>
  <r>
    <s v="Kuchař Viktor"/>
    <x v="2"/>
    <n v="2009"/>
    <x v="2"/>
    <n v="1275"/>
    <n v="109"/>
    <s v=""/>
    <s v=""/>
    <s v=""/>
    <s v=""/>
    <s v=""/>
    <s v=""/>
    <s v=""/>
    <n v="0"/>
    <n v="0"/>
    <n v="0"/>
    <x v="1"/>
  </r>
  <r>
    <s v="Faltejsek Ondřej"/>
    <x v="0"/>
    <n v="2011"/>
    <x v="0"/>
    <n v="1151"/>
    <n v="111"/>
    <s v=""/>
    <s v=""/>
    <s v=""/>
    <s v=""/>
    <s v=""/>
    <s v=""/>
    <s v=""/>
    <n v="0"/>
    <n v="0"/>
    <n v="0"/>
    <x v="1"/>
  </r>
  <r>
    <s v="Novotný Radek"/>
    <x v="0"/>
    <n v="2011"/>
    <x v="0"/>
    <n v="800"/>
    <n v="112"/>
    <s v=""/>
    <s v=""/>
    <s v=""/>
    <s v=""/>
    <s v=""/>
    <s v=""/>
    <s v=""/>
    <n v="0"/>
    <n v="0"/>
    <n v="0"/>
    <x v="1"/>
  </r>
  <r>
    <s v="Hrabal František"/>
    <x v="9"/>
    <n v="2008"/>
    <x v="2"/>
    <n v="1134"/>
    <n v="114"/>
    <s v=""/>
    <s v=""/>
    <s v=""/>
    <s v=""/>
    <s v=""/>
    <s v=""/>
    <s v=""/>
    <n v="0"/>
    <n v="0"/>
    <n v="0"/>
    <x v="1"/>
  </r>
  <r>
    <s v="Pospíšil Jonáš"/>
    <x v="9"/>
    <n v="2010"/>
    <x v="2"/>
    <n v="1096"/>
    <n v="115"/>
    <s v=""/>
    <s v=""/>
    <s v=""/>
    <s v=""/>
    <s v=""/>
    <s v=""/>
    <s v=""/>
    <n v="0"/>
    <n v="0"/>
    <n v="0"/>
    <x v="1"/>
  </r>
  <r>
    <s v="Celý Šimon"/>
    <x v="2"/>
    <n v="2009"/>
    <x v="2"/>
    <n v="1150"/>
    <n v="117"/>
    <s v=""/>
    <s v=""/>
    <s v=""/>
    <s v=""/>
    <s v=""/>
    <s v=""/>
    <s v=""/>
    <n v="0"/>
    <n v="0"/>
    <n v="0"/>
    <x v="1"/>
  </r>
  <r>
    <s v="Řehák Šimon"/>
    <x v="6"/>
    <n v="2010"/>
    <x v="2"/>
    <n v="1242"/>
    <n v="120"/>
    <s v=""/>
    <s v=""/>
    <s v=""/>
    <s v=""/>
    <s v=""/>
    <s v=""/>
    <s v=""/>
    <n v="0"/>
    <n v="0"/>
    <n v="0"/>
    <x v="1"/>
  </r>
  <r>
    <s v="Živný Jáchym"/>
    <x v="1"/>
    <n v="2011"/>
    <x v="0"/>
    <n v="1245"/>
    <n v="123"/>
    <s v=""/>
    <s v=""/>
    <s v=""/>
    <s v=""/>
    <s v=""/>
    <s v=""/>
    <s v=""/>
    <n v="0"/>
    <n v="0"/>
    <n v="0"/>
    <x v="1"/>
  </r>
  <r>
    <s v="Pelíšek Lukáš"/>
    <x v="1"/>
    <n v="2009"/>
    <x v="2"/>
    <n v="1054"/>
    <n v="124"/>
    <s v=""/>
    <s v=""/>
    <s v=""/>
    <s v=""/>
    <s v=""/>
    <s v=""/>
    <s v=""/>
    <n v="0"/>
    <n v="0"/>
    <n v="0"/>
    <x v="1"/>
  </r>
  <r>
    <s v="Kolář Stanislav"/>
    <x v="0"/>
    <n v="2010"/>
    <x v="2"/>
    <n v="1080"/>
    <n v="125"/>
    <s v=""/>
    <s v=""/>
    <s v=""/>
    <s v=""/>
    <s v=""/>
    <s v=""/>
    <s v=""/>
    <n v="0"/>
    <n v="0"/>
    <n v="0"/>
    <x v="1"/>
  </r>
  <r>
    <s v="Kavanová Adéla"/>
    <x v="4"/>
    <n v="2013"/>
    <x v="1"/>
    <n v="1063"/>
    <n v="126"/>
    <s v=""/>
    <s v=""/>
    <s v=""/>
    <s v=""/>
    <s v=""/>
    <s v=""/>
    <s v=""/>
    <n v="0"/>
    <n v="0"/>
    <n v="0"/>
    <x v="1"/>
  </r>
  <r>
    <s v="Holas Štěpán"/>
    <x v="0"/>
    <n v="2013"/>
    <x v="1"/>
    <n v="1069"/>
    <n v="129"/>
    <s v=""/>
    <s v=""/>
    <s v=""/>
    <s v=""/>
    <s v=""/>
    <s v=""/>
    <s v=""/>
    <n v="0"/>
    <n v="0"/>
    <n v="0"/>
    <x v="1"/>
  </r>
  <r>
    <s v="Ševčík Šimon"/>
    <x v="11"/>
    <n v="2016"/>
    <x v="3"/>
    <n v="993"/>
    <n v="132"/>
    <s v=""/>
    <s v=""/>
    <s v=""/>
    <s v=""/>
    <s v=""/>
    <s v=""/>
    <s v=""/>
    <n v="0"/>
    <n v="0"/>
    <n v="0"/>
    <x v="1"/>
  </r>
  <r>
    <s v="Fadrný Josef"/>
    <x v="9"/>
    <n v="2009"/>
    <x v="2"/>
    <n v="1088"/>
    <n v="134"/>
    <s v=""/>
    <s v=""/>
    <s v=""/>
    <s v=""/>
    <s v=""/>
    <s v=""/>
    <s v=""/>
    <n v="0"/>
    <n v="0"/>
    <n v="0"/>
    <x v="1"/>
  </r>
  <r>
    <s v="Vlach Jan"/>
    <x v="0"/>
    <n v="2011"/>
    <x v="0"/>
    <n v="1031"/>
    <n v="136"/>
    <s v=""/>
    <s v=""/>
    <s v=""/>
    <s v=""/>
    <s v=""/>
    <s v=""/>
    <s v=""/>
    <n v="0"/>
    <n v="0"/>
    <n v="0"/>
    <x v="1"/>
  </r>
  <r>
    <s v="Dostálová Nela"/>
    <x v="5"/>
    <n v="2012"/>
    <x v="0"/>
    <n v="1076"/>
    <n v="138"/>
    <s v=""/>
    <s v=""/>
    <s v=""/>
    <s v=""/>
    <s v=""/>
    <s v=""/>
    <s v=""/>
    <n v="0"/>
    <n v="0"/>
    <n v="0"/>
    <x v="1"/>
  </r>
  <r>
    <s v="Vokurka Jakub"/>
    <x v="0"/>
    <n v="2011"/>
    <x v="0"/>
    <n v="908"/>
    <n v="143"/>
    <s v=""/>
    <s v=""/>
    <s v=""/>
    <s v=""/>
    <s v=""/>
    <s v=""/>
    <s v=""/>
    <n v="0"/>
    <n v="0"/>
    <n v="0"/>
    <x v="1"/>
  </r>
  <r>
    <s v="Kishchuk Heorhij"/>
    <x v="0"/>
    <n v="2012"/>
    <x v="0"/>
    <n v="1006"/>
    <n v="146"/>
    <s v=""/>
    <s v=""/>
    <s v=""/>
    <s v=""/>
    <s v=""/>
    <s v=""/>
    <s v=""/>
    <n v="0"/>
    <n v="0"/>
    <n v="0"/>
    <x v="1"/>
  </r>
  <r>
    <s v="Homola Oskar"/>
    <x v="0"/>
    <n v="2013"/>
    <x v="1"/>
    <n v="1004"/>
    <n v="147"/>
    <s v=""/>
    <s v=""/>
    <s v=""/>
    <s v=""/>
    <s v=""/>
    <s v=""/>
    <s v=""/>
    <n v="0"/>
    <n v="0"/>
    <n v="0"/>
    <x v="1"/>
  </r>
  <r>
    <s v="Ettl Marek"/>
    <x v="1"/>
    <n v="2012"/>
    <x v="0"/>
    <n v="1053"/>
    <n v="148"/>
    <s v=""/>
    <s v=""/>
    <s v=""/>
    <s v=""/>
    <s v=""/>
    <s v=""/>
    <s v=""/>
    <n v="0"/>
    <n v="0"/>
    <n v="0"/>
    <x v="1"/>
  </r>
  <r>
    <s v="Beneš Dominik"/>
    <x v="11"/>
    <n v="2015"/>
    <x v="3"/>
    <n v="800"/>
    <n v="149"/>
    <s v=""/>
    <s v=""/>
    <s v=""/>
    <s v=""/>
    <s v=""/>
    <s v=""/>
    <s v=""/>
    <n v="0"/>
    <n v="0"/>
    <n v="0"/>
    <x v="1"/>
  </r>
  <r>
    <s v="Šmída Daniel"/>
    <x v="11"/>
    <n v="2013"/>
    <x v="1"/>
    <n v="800"/>
    <n v="150"/>
    <s v=""/>
    <s v=""/>
    <s v=""/>
    <s v=""/>
    <s v=""/>
    <s v=""/>
    <s v=""/>
    <n v="0"/>
    <n v="0"/>
    <n v="0"/>
    <x v="1"/>
  </r>
  <r>
    <s v="Sekanina Václav"/>
    <x v="11"/>
    <n v="2012"/>
    <x v="0"/>
    <n v="947"/>
    <n v="152"/>
    <s v=""/>
    <s v=""/>
    <s v=""/>
    <s v=""/>
    <s v=""/>
    <s v=""/>
    <s v=""/>
    <n v="0"/>
    <n v="0"/>
    <n v="0"/>
    <x v="1"/>
  </r>
  <r>
    <s v="Menšík Richard"/>
    <x v="5"/>
    <n v="2012"/>
    <x v="0"/>
    <n v="1026"/>
    <n v="153"/>
    <s v=""/>
    <s v=""/>
    <s v=""/>
    <s v=""/>
    <s v=""/>
    <s v=""/>
    <s v=""/>
    <n v="0"/>
    <n v="0"/>
    <n v="0"/>
    <x v="1"/>
  </r>
  <r>
    <s v="Plevač Marek"/>
    <x v="12"/>
    <n v="2010"/>
    <x v="2"/>
    <n v="1143"/>
    <n v="154"/>
    <s v=""/>
    <s v=""/>
    <s v=""/>
    <s v=""/>
    <s v=""/>
    <s v=""/>
    <s v=""/>
    <n v="0"/>
    <n v="0"/>
    <n v="0"/>
    <x v="1"/>
  </r>
  <r>
    <s v="Koubek Matyáš"/>
    <x v="9"/>
    <n v="2013"/>
    <x v="1"/>
    <n v="994"/>
    <n v="160"/>
    <s v=""/>
    <s v=""/>
    <s v=""/>
    <s v=""/>
    <s v=""/>
    <s v=""/>
    <s v=""/>
    <n v="0"/>
    <n v="0"/>
    <n v="0"/>
    <x v="1"/>
  </r>
  <r>
    <s v="Lipovský Michal"/>
    <x v="4"/>
    <n v="2013"/>
    <x v="1"/>
    <n v="800"/>
    <n v="162"/>
    <s v=""/>
    <s v=""/>
    <s v=""/>
    <s v=""/>
    <s v=""/>
    <s v=""/>
    <s v=""/>
    <n v="0"/>
    <n v="0"/>
    <n v="0"/>
    <x v="1"/>
  </r>
  <r>
    <s v="Blažek Robin"/>
    <x v="0"/>
    <n v="2017"/>
    <x v="3"/>
    <n v="982"/>
    <n v="164"/>
    <s v=""/>
    <s v=""/>
    <s v=""/>
    <s v=""/>
    <s v=""/>
    <s v=""/>
    <s v=""/>
    <n v="0"/>
    <n v="0"/>
    <n v="0"/>
    <x v="1"/>
  </r>
  <r>
    <m/>
    <x v="13"/>
    <m/>
    <x v="4"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8912C4-6B89-4F18-B872-0CE18A811ED7}" name="Kontingenční tabulka4" cacheId="11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7" indent="0" outline="1" outlineData="1" multipleFieldFilters="0" rowHeaderCaption="Oddíl" colHeaderCaption="Kategorie">
  <location ref="A24:E37" firstHeaderRow="1" firstDataRow="2" firstDataCol="1" rowPageCount="1" colPageCount="1"/>
  <pivotFields count="17">
    <pivotField showAll="0"/>
    <pivotField name="Oddíl" axis="axisRow" showAll="0" sortType="ascending">
      <items count="28">
        <item x="10"/>
        <item m="1" x="19"/>
        <item m="1" x="24"/>
        <item m="1" x="15"/>
        <item x="12"/>
        <item x="2"/>
        <item x="0"/>
        <item x="7"/>
        <item m="1" x="17"/>
        <item x="9"/>
        <item m="1" x="22"/>
        <item m="1" x="20"/>
        <item x="5"/>
        <item m="1" x="14"/>
        <item x="1"/>
        <item m="1" x="16"/>
        <item m="1" x="26"/>
        <item x="3"/>
        <item x="4"/>
        <item x="6"/>
        <item x="8"/>
        <item x="11"/>
        <item m="1" x="25"/>
        <item m="1" x="21"/>
        <item m="1" x="18"/>
        <item m="1" x="23"/>
        <item x="13"/>
        <item t="default"/>
      </items>
    </pivotField>
    <pivotField showAll="0"/>
    <pivotField axis="axisCol" showAll="0">
      <items count="6">
        <item x="3"/>
        <item x="1"/>
        <item x="0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Page" showAll="0">
      <items count="4">
        <item x="0"/>
        <item x="1"/>
        <item x="2"/>
        <item t="default"/>
      </items>
    </pivotField>
  </pivotFields>
  <rowFields count="1">
    <field x="1"/>
  </rowFields>
  <rowItems count="12">
    <i>
      <x/>
    </i>
    <i>
      <x v="5"/>
    </i>
    <i>
      <x v="6"/>
    </i>
    <i>
      <x v="7"/>
    </i>
    <i>
      <x v="9"/>
    </i>
    <i>
      <x v="12"/>
    </i>
    <i>
      <x v="14"/>
    </i>
    <i>
      <x v="17"/>
    </i>
    <i>
      <x v="18"/>
    </i>
    <i>
      <x v="19"/>
    </i>
    <i>
      <x v="20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6" item="0" hier="-1"/>
  </pageFields>
  <dataFields count="1">
    <dataField name="BodyBTM" fld="13" baseField="0" baseItem="0"/>
  </dataFields>
  <formats count="3">
    <format dxfId="0">
      <pivotArea field="1" type="button" dataOnly="0" labelOnly="1" outline="0" axis="axisRow" fieldPosition="0"/>
    </format>
    <format dxfId="1">
      <pivotArea dataOnly="0" labelOnly="1" fieldPosition="0">
        <references count="1">
          <reference field="1" count="11">
            <x v="4"/>
            <x v="5"/>
            <x v="6"/>
            <x v="7"/>
            <x v="9"/>
            <x v="12"/>
            <x v="14"/>
            <x v="17"/>
            <x v="18"/>
            <x v="20"/>
            <x v="21"/>
          </reference>
        </references>
      </pivotArea>
    </format>
    <format dxfId="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86A536-1290-4E9F-AEA6-E2BC129C7F7A}" name="Kontingenční tabulka1" cacheId="5" applyNumberFormats="0" applyBorderFormats="0" applyFontFormats="0" applyPatternFormats="0" applyAlignmentFormats="0" applyWidthHeightFormats="1" dataCaption="Hodnoty" updatedVersion="8" minRefreshableVersion="3" useAutoFormatting="1" itemPrintTitles="1" createdVersion="7" indent="0" outline="1" outlineData="1" multipleFieldFilters="0" rowHeaderCaption="Kategorie">
  <location ref="A4:I9" firstHeaderRow="0" firstDataRow="1" firstDataCol="1"/>
  <pivotFields count="17">
    <pivotField showAll="0"/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numFmtId="2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" showAll="0"/>
    <pivotField numFmtId="1" showAll="0"/>
    <pivotField numFmtId="1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Účast OP" fld="7" subtotal="countNums" baseField="4" baseItem="0"/>
    <dataField name="Účast Kunstat1" fld="8" subtotal="countNums" baseField="4" baseItem="0"/>
    <dataField name="Účast Opatovice1" fld="9" subtotal="countNums" baseField="4" baseItem="0"/>
    <dataField name="Účast Vysočany" fld="10" subtotal="countNums" baseField="4" baseItem="0"/>
    <dataField name="Účast Opatovice2" fld="12" subtotal="countNums" baseField="4" baseItem="0"/>
    <dataField name="Účast Kunstat2" fld="11" subtotal="countNums" baseField="4" baseItem="0"/>
    <dataField name="Účast Svitávka" fld="13" subtotal="countNums" baseField="4" baseItem="0"/>
    <dataField name="BodyBTM" fld="14" baseField="0" baseItem="0"/>
  </dataFields>
  <formats count="1">
    <format dxfId="3">
      <pivotArea collapsedLevelsAreSubtotals="1" fieldPosition="0">
        <references count="2">
          <reference field="4294967294" count="1" selected="0">
            <x v="7"/>
          </reference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R103"/>
  <sheetViews>
    <sheetView view="pageBreakPreview" zoomScale="85" zoomScaleNormal="85" zoomScaleSheetLayoutView="85" workbookViewId="0">
      <pane ySplit="1" topLeftCell="A2" activePane="bottomLeft" state="frozen"/>
      <selection pane="bottomLeft" activeCell="H3" sqref="H3"/>
    </sheetView>
  </sheetViews>
  <sheetFormatPr defaultRowHeight="15"/>
  <cols>
    <col min="2" max="2" width="21.5703125" customWidth="1"/>
    <col min="3" max="3" width="16.28515625" customWidth="1"/>
    <col min="4" max="4" width="8.5703125" customWidth="1"/>
    <col min="5" max="5" width="10.7109375" customWidth="1"/>
    <col min="6" max="6" width="12.85546875" customWidth="1"/>
    <col min="7" max="7" width="9.28515625" customWidth="1"/>
    <col min="8" max="8" width="10.140625" customWidth="1"/>
    <col min="9" max="9" width="13.7109375" customWidth="1"/>
    <col min="10" max="10" width="12.85546875" style="26" customWidth="1"/>
    <col min="11" max="11" width="12.85546875" customWidth="1"/>
    <col min="12" max="12" width="13.7109375" customWidth="1"/>
    <col min="13" max="13" width="15" customWidth="1"/>
    <col min="14" max="14" width="12.85546875" customWidth="1"/>
    <col min="15" max="15" width="13.28515625" customWidth="1"/>
    <col min="16" max="16" width="14" customWidth="1"/>
    <col min="17" max="17" width="13.85546875" customWidth="1"/>
    <col min="18" max="18" width="15.42578125" customWidth="1"/>
    <col min="19" max="19" width="23.7109375" customWidth="1"/>
  </cols>
  <sheetData>
    <row r="1" spans="1:18">
      <c r="A1" t="s">
        <v>10</v>
      </c>
      <c r="B1" t="s">
        <v>5</v>
      </c>
      <c r="C1" t="s">
        <v>6</v>
      </c>
      <c r="D1" t="s">
        <v>7</v>
      </c>
      <c r="E1" t="s">
        <v>8</v>
      </c>
      <c r="F1" t="s">
        <v>103</v>
      </c>
      <c r="G1" t="s">
        <v>91</v>
      </c>
      <c r="H1" s="4" t="s">
        <v>64</v>
      </c>
      <c r="I1" s="8" t="s">
        <v>88</v>
      </c>
      <c r="J1" s="29" t="s">
        <v>89</v>
      </c>
      <c r="K1" s="12" t="s">
        <v>3</v>
      </c>
      <c r="L1" s="24" t="s">
        <v>90</v>
      </c>
      <c r="M1" s="22" t="s">
        <v>50</v>
      </c>
      <c r="N1" s="23" t="s">
        <v>51</v>
      </c>
      <c r="O1" t="s">
        <v>11</v>
      </c>
      <c r="P1" t="s">
        <v>85</v>
      </c>
      <c r="Q1" t="s">
        <v>22</v>
      </c>
      <c r="R1" t="s">
        <v>31</v>
      </c>
    </row>
    <row r="2" spans="1:18">
      <c r="A2" s="2">
        <v>1</v>
      </c>
      <c r="B2" s="1" t="s">
        <v>61</v>
      </c>
      <c r="C2" s="1" t="s">
        <v>96</v>
      </c>
      <c r="D2" s="1">
        <v>2012</v>
      </c>
      <c r="E2" s="6" t="str">
        <f>IF( $D2=0, "", IF( AND($D2&lt;=Parametry!$I$3,$D2&gt;=Parametry!$J$3),"U17,U19",  IF( AND($D2&lt;=Parametry!$I$4,$D2&gt;=Parametry!$J$4), "U15",  IF( AND($D2&lt;=Parametry!$I$5, $D2&gt;=Parametry!$J$5), "U13","U11"))))</f>
        <v>U15</v>
      </c>
      <c r="F2" s="28"/>
      <c r="G2" s="2">
        <v>62</v>
      </c>
      <c r="H2" s="7">
        <f>IF(OR(ISNA(VLOOKUP($B2,OP!$C$2:$G$199,5,FALSE)), ISBLANK(VLOOKUP($B2,OP!$C$2:$G$199,5,FALSE)) ),"",VLOOKUP($B2,OP!$C$2:$G$199,5,FALSE))</f>
        <v>96</v>
      </c>
      <c r="I2" s="32">
        <f>IF(OR(ISNA(VLOOKUP($B2,Kunstat1!$C$2:$G$199,5,FALSE)), ISBLANK(VLOOKUP($B2,Kunstat1!$C$2:$G$199,5,FALSE)) ),"",VLOOKUP($B2,Kunstat1!$C$2:$G$199,5,FALSE))</f>
        <v>43</v>
      </c>
      <c r="J2" s="30">
        <f>IF(OR(ISNA(VLOOKUP($B2,Opatovice1!$C$2:$G$199,5,FALSE)), ISBLANK(VLOOKUP($B2,Opatovice1!$C$2:$G$199,5,FALSE)) ),"",VLOOKUP($B2,Opatovice1!$C$2:$G$199,5,FALSE))</f>
        <v>66</v>
      </c>
      <c r="K2" s="33">
        <f>IF(OR(ISNA(VLOOKUP($B2,Vysocany!$C$2:$G$198,5,FALSE)), ISBLANK(VLOOKUP($B2,Vysocany!$C$2:$G$198,5,FALSE)) ),"",VLOOKUP($B2,Vysocany!$C$2:$G$198,5,FALSE))</f>
        <v>75</v>
      </c>
      <c r="L2" s="34">
        <f>IF(OR(ISNA(VLOOKUP($B2,Kunstat2!$C$2:$G$190,5,FALSE)), ISBLANK(VLOOKUP($B2,Kunstat2!$C$2:$G$190,5,FALSE)) ),"",VLOOKUP($B2,Kunstat2!$C$2:$G$190,5,FALSE))</f>
        <v>60</v>
      </c>
      <c r="M2" s="35" t="str">
        <f>IF(OR(ISNA(VLOOKUP($B2,Opatovice2!$C$2:$G$199,5,FALSE)), ISBLANK(VLOOKUP($B2,Opatovice2!$C$2:$G$199,5,FALSE)) ),"",VLOOKUP($B2,Opatovice2!$C$2:$G$199,5,FALSE))</f>
        <v/>
      </c>
      <c r="N2" s="36">
        <f>IF(OR(ISNA(VLOOKUP($B2,Svitavka!$C$2:$G$198,5,FALSE)), ISBLANK(VLOOKUP($B2,Svitavka!$C$2:$G$198,5,FALSE)) ),"",VLOOKUP($B2,Svitavka!$C$2:$G$198,5,FALSE))</f>
        <v>58</v>
      </c>
      <c r="O2" s="11">
        <f t="shared" ref="O2:O33" si="0">SUM(H2:N2)</f>
        <v>398</v>
      </c>
      <c r="P2" s="11">
        <f>IF( COUNT(H2:N2)=Parametry!$K$3,MIN(H2:N2),0)</f>
        <v>0</v>
      </c>
      <c r="Q2" s="11">
        <f t="shared" ref="Q2:Q33" si="1">O2-P2</f>
        <v>398</v>
      </c>
      <c r="R2" t="str">
        <f t="shared" ref="R2:R33" si="2">IF(O2&gt;0,"A","N")</f>
        <v>A</v>
      </c>
    </row>
    <row r="3" spans="1:18">
      <c r="A3" s="2">
        <v>2</v>
      </c>
      <c r="B3" s="1" t="s">
        <v>86</v>
      </c>
      <c r="C3" s="1" t="s">
        <v>96</v>
      </c>
      <c r="D3" s="1">
        <v>2012</v>
      </c>
      <c r="E3" s="6" t="str">
        <f>IF( $D3=0, "", IF( AND($D3&lt;=Parametry!$I$3,$D3&gt;=Parametry!$J$3),"U17,U19",  IF( AND($D3&lt;=Parametry!$I$4,$D3&gt;=Parametry!$J$4), "U15",  IF( AND($D3&lt;=Parametry!$I$5, $D3&gt;=Parametry!$J$5), "U13","U11"))))</f>
        <v>U15</v>
      </c>
      <c r="F3" s="28"/>
      <c r="G3" s="1">
        <v>137</v>
      </c>
      <c r="H3" s="7">
        <f>IF(OR(ISNA(VLOOKUP($B3,OP!$C$2:$G$199,5,FALSE)), ISBLANK(VLOOKUP($B3,OP!$C$2:$G$199,5,FALSE)) ),"",VLOOKUP($B3,OP!$C$2:$G$199,5,FALSE))</f>
        <v>90</v>
      </c>
      <c r="I3" s="32">
        <f>IF(OR(ISNA(VLOOKUP($B3,Kunstat1!$C$2:$G$199,5,FALSE)), ISBLANK(VLOOKUP($B3,Kunstat1!$C$2:$G$199,5,FALSE)) ),"",VLOOKUP($B3,Kunstat1!$C$2:$G$199,5,FALSE))</f>
        <v>34</v>
      </c>
      <c r="J3" s="30">
        <f>IF(OR(ISNA(VLOOKUP($B3,Opatovice1!$C$2:$G$199,5,FALSE)), ISBLANK(VLOOKUP($B3,Opatovice1!$C$2:$G$199,5,FALSE)) ),"",VLOOKUP($B3,Opatovice1!$C$2:$G$199,5,FALSE))</f>
        <v>57</v>
      </c>
      <c r="K3" s="33">
        <f>IF(OR(ISNA(VLOOKUP($B3,Vysocany!$C$2:$G$198,5,FALSE)), ISBLANK(VLOOKUP($B3,Vysocany!$C$2:$G$198,5,FALSE)) ),"",VLOOKUP($B3,Vysocany!$C$2:$G$198,5,FALSE))</f>
        <v>69</v>
      </c>
      <c r="L3" s="34">
        <f>IF(OR(ISNA(VLOOKUP($B3,Kunstat2!$C$2:$G$190,5,FALSE)), ISBLANK(VLOOKUP($B3,Kunstat2!$C$2:$G$190,5,FALSE)) ),"",VLOOKUP($B3,Kunstat2!$C$2:$G$190,5,FALSE))</f>
        <v>58</v>
      </c>
      <c r="M3" s="35">
        <f>IF(OR(ISNA(VLOOKUP($B3,Opatovice2!$C$2:$G$199,5,FALSE)), ISBLANK(VLOOKUP($B3,Opatovice2!$C$2:$G$199,5,FALSE)) ),"",VLOOKUP($B3,Opatovice2!$C$2:$G$199,5,FALSE))</f>
        <v>52</v>
      </c>
      <c r="N3" s="36">
        <f>IF(OR(ISNA(VLOOKUP($B3,Svitavka!$C$2:$G$198,5,FALSE)), ISBLANK(VLOOKUP($B3,Svitavka!$C$2:$G$198,5,FALSE)) ),"",VLOOKUP($B3,Svitavka!$C$2:$G$198,5,FALSE))</f>
        <v>56</v>
      </c>
      <c r="O3" s="11">
        <f t="shared" si="0"/>
        <v>416</v>
      </c>
      <c r="P3" s="11">
        <f>IF( COUNT(H3:N3)=Parametry!$K$3,MIN(H3:N3),0)</f>
        <v>34</v>
      </c>
      <c r="Q3" s="11">
        <f t="shared" si="1"/>
        <v>382</v>
      </c>
      <c r="R3" t="str">
        <f t="shared" si="2"/>
        <v>A</v>
      </c>
    </row>
    <row r="4" spans="1:18">
      <c r="A4" s="2">
        <v>3</v>
      </c>
      <c r="B4" s="1" t="s">
        <v>27</v>
      </c>
      <c r="C4" s="1" t="s">
        <v>96</v>
      </c>
      <c r="D4" s="1">
        <v>2011</v>
      </c>
      <c r="E4" s="6" t="str">
        <f>IF( $D4=0, "", IF( AND($D4&lt;=Parametry!$I$3,$D4&gt;=Parametry!$J$3),"U17,U19",  IF( AND($D4&lt;=Parametry!$I$4,$D4&gt;=Parametry!$J$4), "U15",  IF( AND($D4&lt;=Parametry!$I$5, $D4&gt;=Parametry!$J$5), "U13","U11"))))</f>
        <v>U15</v>
      </c>
      <c r="F4" s="28"/>
      <c r="G4" s="2">
        <v>8</v>
      </c>
      <c r="H4" s="7">
        <f>IF(OR(ISNA(VLOOKUP($B4,OP!$C$2:$G$199,5,FALSE)), ISBLANK(VLOOKUP($B4,OP!$C$2:$G$199,5,FALSE)) ),"",VLOOKUP($B4,OP!$C$2:$G$199,5,FALSE))</f>
        <v>78</v>
      </c>
      <c r="I4" s="32">
        <f>IF(OR(ISNA(VLOOKUP($B4,Kunstat1!$C$2:$G$199,5,FALSE)), ISBLANK(VLOOKUP($B4,Kunstat1!$C$2:$G$199,5,FALSE)) ),"",VLOOKUP($B4,Kunstat1!$C$2:$G$199,5,FALSE))</f>
        <v>46</v>
      </c>
      <c r="J4" s="30">
        <f>IF(OR(ISNA(VLOOKUP($B4,Opatovice1!$C$2:$G$199,5,FALSE)), ISBLANK(VLOOKUP($B4,Opatovice1!$C$2:$G$199,5,FALSE)) ),"",VLOOKUP($B4,Opatovice1!$C$2:$G$199,5,FALSE))</f>
        <v>67</v>
      </c>
      <c r="K4" s="33" t="str">
        <f>IF(OR(ISNA(VLOOKUP($B4,Vysocany!$C$2:$G$198,5,FALSE)), ISBLANK(VLOOKUP($B4,Vysocany!$C$2:$G$198,5,FALSE)) ),"",VLOOKUP($B4,Vysocany!$C$2:$G$198,5,FALSE))</f>
        <v/>
      </c>
      <c r="L4" s="34">
        <f>IF(OR(ISNA(VLOOKUP($B4,Kunstat2!$C$2:$G$190,5,FALSE)), ISBLANK(VLOOKUP($B4,Kunstat2!$C$2:$G$190,5,FALSE)) ),"",VLOOKUP($B4,Kunstat2!$C$2:$G$190,5,FALSE))</f>
        <v>61</v>
      </c>
      <c r="M4" s="35">
        <f>IF(OR(ISNA(VLOOKUP($B4,Opatovice2!$C$2:$G$199,5,FALSE)), ISBLANK(VLOOKUP($B4,Opatovice2!$C$2:$G$199,5,FALSE)) ),"",VLOOKUP($B4,Opatovice2!$C$2:$G$199,5,FALSE))</f>
        <v>54</v>
      </c>
      <c r="N4" s="36">
        <f>IF(OR(ISNA(VLOOKUP($B4,Svitavka!$C$2:$G$198,5,FALSE)), ISBLANK(VLOOKUP($B4,Svitavka!$C$2:$G$198,5,FALSE)) ),"",VLOOKUP($B4,Svitavka!$C$2:$G$198,5,FALSE))</f>
        <v>59</v>
      </c>
      <c r="O4" s="11">
        <f t="shared" si="0"/>
        <v>365</v>
      </c>
      <c r="P4" s="11">
        <f>IF( COUNT(H4:N4)=Parametry!$K$3,MIN(H4:N4),0)</f>
        <v>0</v>
      </c>
      <c r="Q4" s="11">
        <f t="shared" si="1"/>
        <v>365</v>
      </c>
      <c r="R4" t="str">
        <f t="shared" si="2"/>
        <v>A</v>
      </c>
    </row>
    <row r="5" spans="1:18">
      <c r="A5" s="2">
        <v>4</v>
      </c>
      <c r="B5" s="1" t="s">
        <v>29</v>
      </c>
      <c r="C5" s="10" t="s">
        <v>99</v>
      </c>
      <c r="D5" s="1">
        <v>2012</v>
      </c>
      <c r="E5" s="6" t="str">
        <f>IF( $D5=0, "", IF( AND($D5&lt;=Parametry!$I$3,$D5&gt;=Parametry!$J$3),"U17,U19",  IF( AND($D5&lt;=Parametry!$I$4,$D5&gt;=Parametry!$J$4), "U15",  IF( AND($D5&lt;=Parametry!$I$5, $D5&gt;=Parametry!$J$5), "U13","U11"))))</f>
        <v>U15</v>
      </c>
      <c r="F5" s="28"/>
      <c r="G5" s="2">
        <v>16</v>
      </c>
      <c r="H5" s="7">
        <f>IF(OR(ISNA(VLOOKUP($B5,OP!$C$2:$G$199,5,FALSE)), ISBLANK(VLOOKUP($B5,OP!$C$2:$G$199,5,FALSE)) ),"",VLOOKUP($B5,OP!$C$2:$G$199,5,FALSE))</f>
        <v>87</v>
      </c>
      <c r="I5" s="32" t="str">
        <f>IF(OR(ISNA(VLOOKUP($B5,Kunstat1!$C$2:$G$199,5,FALSE)), ISBLANK(VLOOKUP($B5,Kunstat1!$C$2:$G$199,5,FALSE)) ),"",VLOOKUP($B5,Kunstat1!$C$2:$G$199,5,FALSE))</f>
        <v/>
      </c>
      <c r="J5" s="30">
        <f>IF(OR(ISNA(VLOOKUP($B5,Opatovice1!$C$2:$G$199,5,FALSE)), ISBLANK(VLOOKUP($B5,Opatovice1!$C$2:$G$199,5,FALSE)) ),"",VLOOKUP($B5,Opatovice1!$C$2:$G$199,5,FALSE))</f>
        <v>56</v>
      </c>
      <c r="K5" s="33">
        <f>IF(OR(ISNA(VLOOKUP($B5,Vysocany!$C$2:$G$198,5,FALSE)), ISBLANK(VLOOKUP($B5,Vysocany!$C$2:$G$198,5,FALSE)) ),"",VLOOKUP($B5,Vysocany!$C$2:$G$198,5,FALSE))</f>
        <v>66</v>
      </c>
      <c r="L5" s="34">
        <f>IF(OR(ISNA(VLOOKUP($B5,Kunstat2!$C$2:$G$190,5,FALSE)), ISBLANK(VLOOKUP($B5,Kunstat2!$C$2:$G$190,5,FALSE)) ),"",VLOOKUP($B5,Kunstat2!$C$2:$G$190,5,FALSE))</f>
        <v>52</v>
      </c>
      <c r="M5" s="35">
        <f>IF(OR(ISNA(VLOOKUP($B5,Opatovice2!$C$2:$G$199,5,FALSE)), ISBLANK(VLOOKUP($B5,Opatovice2!$C$2:$G$199,5,FALSE)) ),"",VLOOKUP($B5,Opatovice2!$C$2:$G$199,5,FALSE))</f>
        <v>47</v>
      </c>
      <c r="N5" s="36">
        <f>IF(OR(ISNA(VLOOKUP($B5,Svitavka!$C$2:$G$198,5,FALSE)), ISBLANK(VLOOKUP($B5,Svitavka!$C$2:$G$198,5,FALSE)) ),"",VLOOKUP($B5,Svitavka!$C$2:$G$198,5,FALSE))</f>
        <v>50</v>
      </c>
      <c r="O5" s="11">
        <f t="shared" si="0"/>
        <v>358</v>
      </c>
      <c r="P5" s="11">
        <f>IF( COUNT(H5:N5)=Parametry!$K$3,MIN(H5:N5),0)</f>
        <v>0</v>
      </c>
      <c r="Q5" s="11">
        <f t="shared" si="1"/>
        <v>358</v>
      </c>
      <c r="R5" t="str">
        <f t="shared" si="2"/>
        <v>A</v>
      </c>
    </row>
    <row r="6" spans="1:18">
      <c r="A6" s="2">
        <v>5</v>
      </c>
      <c r="B6" s="10" t="s">
        <v>73</v>
      </c>
      <c r="C6" s="10" t="s">
        <v>92</v>
      </c>
      <c r="D6" s="1">
        <v>2011</v>
      </c>
      <c r="E6" s="6" t="str">
        <f>IF( $D6=0, "", IF( AND($D6&lt;=Parametry!$I$3,$D6&gt;=Parametry!$J$3),"U17,U19",  IF( AND($D6&lt;=Parametry!$I$4,$D6&gt;=Parametry!$J$4), "U15",  IF( AND($D6&lt;=Parametry!$I$5, $D6&gt;=Parametry!$J$5), "U13","U11"))))</f>
        <v>U15</v>
      </c>
      <c r="F6" s="28"/>
      <c r="G6" s="2">
        <v>97</v>
      </c>
      <c r="H6" s="7">
        <f>IF(OR(ISNA(VLOOKUP($B6,OP!$C$2:$G$199,5,FALSE)), ISBLANK(VLOOKUP($B6,OP!$C$2:$G$199,5,FALSE)) ),"",VLOOKUP($B6,OP!$C$2:$G$199,5,FALSE))</f>
        <v>72</v>
      </c>
      <c r="I6" s="32">
        <f>IF(OR(ISNA(VLOOKUP($B6,Kunstat1!$C$2:$G$199,5,FALSE)), ISBLANK(VLOOKUP($B6,Kunstat1!$C$2:$G$199,5,FALSE)) ),"",VLOOKUP($B6,Kunstat1!$C$2:$G$199,5,FALSE))</f>
        <v>40</v>
      </c>
      <c r="J6" s="30">
        <f>IF(OR(ISNA(VLOOKUP($B6,Opatovice1!$C$2:$G$199,5,FALSE)), ISBLANK(VLOOKUP($B6,Opatovice1!$C$2:$G$199,5,FALSE)) ),"",VLOOKUP($B6,Opatovice1!$C$2:$G$199,5,FALSE))</f>
        <v>60</v>
      </c>
      <c r="K6" s="33">
        <f>IF(OR(ISNA(VLOOKUP($B6,Vysocany!$C$2:$G$198,5,FALSE)), ISBLANK(VLOOKUP($B6,Vysocany!$C$2:$G$198,5,FALSE)) ),"",VLOOKUP($B6,Vysocany!$C$2:$G$198,5,FALSE))</f>
        <v>67</v>
      </c>
      <c r="L6" s="34">
        <f>IF(OR(ISNA(VLOOKUP($B6,Kunstat2!$C$2:$G$190,5,FALSE)), ISBLANK(VLOOKUP($B6,Kunstat2!$C$2:$G$190,5,FALSE)) ),"",VLOOKUP($B6,Kunstat2!$C$2:$G$190,5,FALSE))</f>
        <v>55</v>
      </c>
      <c r="M6" s="35">
        <f>IF(OR(ISNA(VLOOKUP($B6,Opatovice2!$C$2:$G$199,5,FALSE)), ISBLANK(VLOOKUP($B6,Opatovice2!$C$2:$G$199,5,FALSE)) ),"",VLOOKUP($B6,Opatovice2!$C$2:$G$199,5,FALSE))</f>
        <v>45</v>
      </c>
      <c r="N6" s="36">
        <f>IF(OR(ISNA(VLOOKUP($B6,Svitavka!$C$2:$G$198,5,FALSE)), ISBLANK(VLOOKUP($B6,Svitavka!$C$2:$G$198,5,FALSE)) ),"",VLOOKUP($B6,Svitavka!$C$2:$G$198,5,FALSE))</f>
        <v>53</v>
      </c>
      <c r="O6" s="11">
        <f t="shared" si="0"/>
        <v>392</v>
      </c>
      <c r="P6" s="11">
        <f>IF( COUNT(H6:N6)=Parametry!$K$3,MIN(H6:N6),0)</f>
        <v>40</v>
      </c>
      <c r="Q6" s="11">
        <f t="shared" si="1"/>
        <v>352</v>
      </c>
      <c r="R6" t="str">
        <f t="shared" si="2"/>
        <v>A</v>
      </c>
    </row>
    <row r="7" spans="1:18">
      <c r="A7" s="2">
        <v>6</v>
      </c>
      <c r="B7" s="1" t="s">
        <v>67</v>
      </c>
      <c r="C7" s="1" t="s">
        <v>98</v>
      </c>
      <c r="D7" s="1">
        <v>2011</v>
      </c>
      <c r="E7" s="6" t="str">
        <f>IF( $D7=0, "", IF( AND($D7&lt;=Parametry!$I$3,$D7&gt;=Parametry!$J$3),"U17,U19",  IF( AND($D7&lt;=Parametry!$I$4,$D7&gt;=Parametry!$J$4), "U15",  IF( AND($D7&lt;=Parametry!$I$5, $D7&gt;=Parametry!$J$5), "U13","U11"))))</f>
        <v>U15</v>
      </c>
      <c r="F7" s="28"/>
      <c r="G7" s="2">
        <v>57</v>
      </c>
      <c r="H7" s="7">
        <f>IF(OR(ISNA(VLOOKUP($B7,OP!$C$2:$G$199,5,FALSE)), ISBLANK(VLOOKUP($B7,OP!$C$2:$G$199,5,FALSE)) ),"",VLOOKUP($B7,OP!$C$2:$G$199,5,FALSE))</f>
        <v>84</v>
      </c>
      <c r="I7" s="32" t="str">
        <f>IF(OR(ISNA(VLOOKUP($B7,Kunstat1!$C$2:$G$199,5,FALSE)), ISBLANK(VLOOKUP($B7,Kunstat1!$C$2:$G$199,5,FALSE)) ),"",VLOOKUP($B7,Kunstat1!$C$2:$G$199,5,FALSE))</f>
        <v/>
      </c>
      <c r="J7" s="30">
        <f>IF(OR(ISNA(VLOOKUP($B7,Opatovice1!$C$2:$G$199,5,FALSE)), ISBLANK(VLOOKUP($B7,Opatovice1!$C$2:$G$199,5,FALSE)) ),"",VLOOKUP($B7,Opatovice1!$C$2:$G$199,5,FALSE))</f>
        <v>49</v>
      </c>
      <c r="K7" s="33">
        <f>IF(OR(ISNA(VLOOKUP($B7,Vysocany!$C$2:$G$198,5,FALSE)), ISBLANK(VLOOKUP($B7,Vysocany!$C$2:$G$198,5,FALSE)) ),"",VLOOKUP($B7,Vysocany!$C$2:$G$198,5,FALSE))</f>
        <v>65</v>
      </c>
      <c r="L7" s="34">
        <f>IF(OR(ISNA(VLOOKUP($B7,Kunstat2!$C$2:$G$190,5,FALSE)), ISBLANK(VLOOKUP($B7,Kunstat2!$C$2:$G$190,5,FALSE)) ),"",VLOOKUP($B7,Kunstat2!$C$2:$G$190,5,FALSE))</f>
        <v>49</v>
      </c>
      <c r="M7" s="35">
        <f>IF(OR(ISNA(VLOOKUP($B7,Opatovice2!$C$2:$G$199,5,FALSE)), ISBLANK(VLOOKUP($B7,Opatovice2!$C$2:$G$199,5,FALSE)) ),"",VLOOKUP($B7,Opatovice2!$C$2:$G$199,5,FALSE))</f>
        <v>42</v>
      </c>
      <c r="N7" s="36">
        <f>IF(OR(ISNA(VLOOKUP($B7,Svitavka!$C$2:$G$198,5,FALSE)), ISBLANK(VLOOKUP($B7,Svitavka!$C$2:$G$198,5,FALSE)) ),"",VLOOKUP($B7,Svitavka!$C$2:$G$198,5,FALSE))</f>
        <v>52</v>
      </c>
      <c r="O7" s="11">
        <f t="shared" si="0"/>
        <v>341</v>
      </c>
      <c r="P7" s="11">
        <f>IF( COUNT(H7:N7)=Parametry!$K$3,MIN(H7:N7),0)</f>
        <v>0</v>
      </c>
      <c r="Q7" s="11">
        <f t="shared" si="1"/>
        <v>341</v>
      </c>
      <c r="R7" t="str">
        <f t="shared" si="2"/>
        <v>A</v>
      </c>
    </row>
    <row r="8" spans="1:18">
      <c r="A8" s="2">
        <v>7</v>
      </c>
      <c r="B8" s="1" t="s">
        <v>69</v>
      </c>
      <c r="C8" s="1" t="s">
        <v>92</v>
      </c>
      <c r="D8" s="1">
        <v>2012</v>
      </c>
      <c r="E8" s="6" t="str">
        <f>IF( $D8=0, "", IF( AND($D8&lt;=Parametry!$I$3,$D8&gt;=Parametry!$J$3),"U17,U19",  IF( AND($D8&lt;=Parametry!$I$4,$D8&gt;=Parametry!$J$4), "U15",  IF( AND($D8&lt;=Parametry!$I$5, $D8&gt;=Parametry!$J$5), "U13","U11"))))</f>
        <v>U15</v>
      </c>
      <c r="F8" s="28"/>
      <c r="G8" s="2">
        <v>86</v>
      </c>
      <c r="H8" s="7">
        <f>IF(OR(ISNA(VLOOKUP($B8,OP!$C$2:$G$199,5,FALSE)), ISBLANK(VLOOKUP($B8,OP!$C$2:$G$199,5,FALSE)) ),"",VLOOKUP($B8,OP!$C$2:$G$199,5,FALSE))</f>
        <v>48</v>
      </c>
      <c r="I8" s="32">
        <f>IF(OR(ISNA(VLOOKUP($B8,Kunstat1!$C$2:$G$199,5,FALSE)), ISBLANK(VLOOKUP($B8,Kunstat1!$C$2:$G$199,5,FALSE)) ),"",VLOOKUP($B8,Kunstat1!$C$2:$G$199,5,FALSE))</f>
        <v>41</v>
      </c>
      <c r="J8" s="30">
        <f>IF(OR(ISNA(VLOOKUP($B8,Opatovice1!$C$2:$G$199,5,FALSE)), ISBLANK(VLOOKUP($B8,Opatovice1!$C$2:$G$199,5,FALSE)) ),"",VLOOKUP($B8,Opatovice1!$C$2:$G$199,5,FALSE))</f>
        <v>55</v>
      </c>
      <c r="K8" s="33">
        <f>IF(OR(ISNA(VLOOKUP($B8,Vysocany!$C$2:$G$198,5,FALSE)), ISBLANK(VLOOKUP($B8,Vysocany!$C$2:$G$198,5,FALSE)) ),"",VLOOKUP($B8,Vysocany!$C$2:$G$198,5,FALSE))</f>
        <v>73</v>
      </c>
      <c r="L8" s="34">
        <f>IF(OR(ISNA(VLOOKUP($B8,Kunstat2!$C$2:$G$190,5,FALSE)), ISBLANK(VLOOKUP($B8,Kunstat2!$C$2:$G$190,5,FALSE)) ),"",VLOOKUP($B8,Kunstat2!$C$2:$G$190,5,FALSE))</f>
        <v>51</v>
      </c>
      <c r="M8" s="35">
        <f>IF(OR(ISNA(VLOOKUP($B8,Opatovice2!$C$2:$G$199,5,FALSE)), ISBLANK(VLOOKUP($B8,Opatovice2!$C$2:$G$199,5,FALSE)) ),"",VLOOKUP($B8,Opatovice2!$C$2:$G$199,5,FALSE))</f>
        <v>50</v>
      </c>
      <c r="N8" s="36">
        <f>IF(OR(ISNA(VLOOKUP($B8,Svitavka!$C$2:$G$198,5,FALSE)), ISBLANK(VLOOKUP($B8,Svitavka!$C$2:$G$198,5,FALSE)) ),"",VLOOKUP($B8,Svitavka!$C$2:$G$198,5,FALSE))</f>
        <v>54</v>
      </c>
      <c r="O8" s="11">
        <f t="shared" si="0"/>
        <v>372</v>
      </c>
      <c r="P8" s="11">
        <f>IF( COUNT(H8:N8)=Parametry!$K$3,MIN(H8:N8),0)</f>
        <v>41</v>
      </c>
      <c r="Q8" s="11">
        <f t="shared" si="1"/>
        <v>331</v>
      </c>
      <c r="R8" t="str">
        <f t="shared" si="2"/>
        <v>A</v>
      </c>
    </row>
    <row r="9" spans="1:18">
      <c r="A9" s="2">
        <v>8</v>
      </c>
      <c r="B9" s="1" t="s">
        <v>59</v>
      </c>
      <c r="C9" s="1" t="s">
        <v>92</v>
      </c>
      <c r="D9" s="1">
        <v>2013</v>
      </c>
      <c r="E9" s="6" t="str">
        <f>IF( $D9=0, "", IF( AND($D9&lt;=Parametry!$I$3,$D9&gt;=Parametry!$J$3),"U17,U19",  IF( AND($D9&lt;=Parametry!$I$4,$D9&gt;=Parametry!$J$4), "U15",  IF( AND($D9&lt;=Parametry!$I$5, $D9&gt;=Parametry!$J$5), "U13","U11"))))</f>
        <v>U13</v>
      </c>
      <c r="F9" s="28"/>
      <c r="G9" s="2">
        <v>61</v>
      </c>
      <c r="H9" s="7">
        <f>IF(OR(ISNA(VLOOKUP($B9,OP!$C$2:$G$199,5,FALSE)), ISBLANK(VLOOKUP($B9,OP!$C$2:$G$199,5,FALSE)) ),"",VLOOKUP($B9,OP!$C$2:$G$199,5,FALSE))</f>
        <v>72</v>
      </c>
      <c r="I9" s="32">
        <f>IF(OR(ISNA(VLOOKUP($B9,Kunstat1!$C$2:$G$199,5,FALSE)), ISBLANK(VLOOKUP($B9,Kunstat1!$C$2:$G$199,5,FALSE)) ),"",VLOOKUP($B9,Kunstat1!$C$2:$G$199,5,FALSE))</f>
        <v>36</v>
      </c>
      <c r="J9" s="30">
        <f>IF(OR(ISNA(VLOOKUP($B9,Opatovice1!$C$2:$G$199,5,FALSE)), ISBLANK(VLOOKUP($B9,Opatovice1!$C$2:$G$199,5,FALSE)) ),"",VLOOKUP($B9,Opatovice1!$C$2:$G$199,5,FALSE))</f>
        <v>59</v>
      </c>
      <c r="K9" s="33">
        <f>IF(OR(ISNA(VLOOKUP($B9,Vysocany!$C$2:$G$198,5,FALSE)), ISBLANK(VLOOKUP($B9,Vysocany!$C$2:$G$198,5,FALSE)) ),"",VLOOKUP($B9,Vysocany!$C$2:$G$198,5,FALSE))</f>
        <v>63</v>
      </c>
      <c r="L9" s="34">
        <f>IF(OR(ISNA(VLOOKUP($B9,Kunstat2!$C$2:$G$190,5,FALSE)), ISBLANK(VLOOKUP($B9,Kunstat2!$C$2:$G$190,5,FALSE)) ),"",VLOOKUP($B9,Kunstat2!$C$2:$G$190,5,FALSE))</f>
        <v>54</v>
      </c>
      <c r="M9" s="35">
        <f>IF(OR(ISNA(VLOOKUP($B9,Opatovice2!$C$2:$G$199,5,FALSE)), ISBLANK(VLOOKUP($B9,Opatovice2!$C$2:$G$199,5,FALSE)) ),"",VLOOKUP($B9,Opatovice2!$C$2:$G$199,5,FALSE))</f>
        <v>46</v>
      </c>
      <c r="N9" s="36" t="str">
        <f>IF(OR(ISNA(VLOOKUP($B9,Svitavka!$C$2:$G$198,5,FALSE)), ISBLANK(VLOOKUP($B9,Svitavka!$C$2:$G$198,5,FALSE)) ),"",VLOOKUP($B9,Svitavka!$C$2:$G$198,5,FALSE))</f>
        <v/>
      </c>
      <c r="O9" s="11">
        <f t="shared" si="0"/>
        <v>330</v>
      </c>
      <c r="P9" s="11">
        <f>IF( COUNT(H9:N9)=Parametry!$K$3,MIN(H9:N9),0)</f>
        <v>0</v>
      </c>
      <c r="Q9" s="11">
        <f t="shared" si="1"/>
        <v>330</v>
      </c>
      <c r="R9" t="str">
        <f t="shared" si="2"/>
        <v>A</v>
      </c>
    </row>
    <row r="10" spans="1:18">
      <c r="A10" s="2">
        <v>9</v>
      </c>
      <c r="B10" s="1" t="s">
        <v>28</v>
      </c>
      <c r="C10" s="10" t="s">
        <v>96</v>
      </c>
      <c r="D10" s="1">
        <v>2011</v>
      </c>
      <c r="E10" s="6" t="str">
        <f>IF( $D10=0, "", IF( AND($D10&lt;=Parametry!$I$3,$D10&gt;=Parametry!$J$3),"U17,U19",  IF( AND($D10&lt;=Parametry!$I$4,$D10&gt;=Parametry!$J$4), "U15",  IF( AND($D10&lt;=Parametry!$I$5, $D10&gt;=Parametry!$J$5), "U13","U11"))))</f>
        <v>U15</v>
      </c>
      <c r="F10" s="28"/>
      <c r="G10" s="2">
        <v>37</v>
      </c>
      <c r="H10" s="7" t="str">
        <f>IF(OR(ISNA(VLOOKUP($B10,OP!$C$2:$G$199,5,FALSE)), ISBLANK(VLOOKUP($B10,OP!$C$2:$G$199,5,FALSE)) ),"",VLOOKUP($B10,OP!$C$2:$G$199,5,FALSE))</f>
        <v/>
      </c>
      <c r="I10" s="32">
        <f>IF(OR(ISNA(VLOOKUP($B10,Kunstat1!$C$2:$G$199,5,FALSE)), ISBLANK(VLOOKUP($B10,Kunstat1!$C$2:$G$199,5,FALSE)) ),"",VLOOKUP($B10,Kunstat1!$C$2:$G$199,5,FALSE))</f>
        <v>37</v>
      </c>
      <c r="J10" s="30">
        <f>IF(OR(ISNA(VLOOKUP($B10,Opatovice1!$C$2:$G$199,5,FALSE)), ISBLANK(VLOOKUP($B10,Opatovice1!$C$2:$G$199,5,FALSE)) ),"",VLOOKUP($B10,Opatovice1!$C$2:$G$199,5,FALSE))</f>
        <v>58</v>
      </c>
      <c r="K10" s="33">
        <f>IF(OR(ISNA(VLOOKUP($B10,Vysocany!$C$2:$G$198,5,FALSE)), ISBLANK(VLOOKUP($B10,Vysocany!$C$2:$G$198,5,FALSE)) ),"",VLOOKUP($B10,Vysocany!$C$2:$G$198,5,FALSE))</f>
        <v>70</v>
      </c>
      <c r="L10" s="34">
        <f>IF(OR(ISNA(VLOOKUP($B10,Kunstat2!$C$2:$G$190,5,FALSE)), ISBLANK(VLOOKUP($B10,Kunstat2!$C$2:$G$190,5,FALSE)) ),"",VLOOKUP($B10,Kunstat2!$C$2:$G$190,5,FALSE))</f>
        <v>53</v>
      </c>
      <c r="M10" s="35">
        <f>IF(OR(ISNA(VLOOKUP($B10,Opatovice2!$C$2:$G$199,5,FALSE)), ISBLANK(VLOOKUP($B10,Opatovice2!$C$2:$G$199,5,FALSE)) ),"",VLOOKUP($B10,Opatovice2!$C$2:$G$199,5,FALSE))</f>
        <v>49</v>
      </c>
      <c r="N10" s="36">
        <f>IF(OR(ISNA(VLOOKUP($B10,Svitavka!$C$2:$G$198,5,FALSE)), ISBLANK(VLOOKUP($B10,Svitavka!$C$2:$G$198,5,FALSE)) ),"",VLOOKUP($B10,Svitavka!$C$2:$G$198,5,FALSE))</f>
        <v>57</v>
      </c>
      <c r="O10" s="11">
        <f t="shared" si="0"/>
        <v>324</v>
      </c>
      <c r="P10" s="11">
        <f>IF( COUNT(H10:N10)=Parametry!$K$3,MIN(H10:N10),0)</f>
        <v>0</v>
      </c>
      <c r="Q10" s="11">
        <f t="shared" si="1"/>
        <v>324</v>
      </c>
      <c r="R10" t="str">
        <f t="shared" si="2"/>
        <v>A</v>
      </c>
    </row>
    <row r="11" spans="1:18">
      <c r="A11" s="2">
        <v>10</v>
      </c>
      <c r="B11" s="1" t="s">
        <v>68</v>
      </c>
      <c r="C11" s="1" t="s">
        <v>92</v>
      </c>
      <c r="D11" s="1">
        <v>2012</v>
      </c>
      <c r="E11" s="6" t="str">
        <f>IF( $D11=0, "", IF( AND($D11&lt;=Parametry!$I$3,$D11&gt;=Parametry!$J$3),"U17,U19",  IF( AND($D11&lt;=Parametry!$I$4,$D11&gt;=Parametry!$J$4), "U15",  IF( AND($D11&lt;=Parametry!$I$5, $D11&gt;=Parametry!$J$5), "U13","U11"))))</f>
        <v>U15</v>
      </c>
      <c r="F11" s="28"/>
      <c r="G11" s="2">
        <v>90</v>
      </c>
      <c r="H11" s="7">
        <f>IF(OR(ISNA(VLOOKUP($B11,OP!$C$2:$G$199,5,FALSE)), ISBLANK(VLOOKUP($B11,OP!$C$2:$G$199,5,FALSE)) ),"",VLOOKUP($B11,OP!$C$2:$G$199,5,FALSE))</f>
        <v>72</v>
      </c>
      <c r="I11" s="32" t="str">
        <f>IF(OR(ISNA(VLOOKUP($B11,Kunstat1!$C$2:$G$199,5,FALSE)), ISBLANK(VLOOKUP($B11,Kunstat1!$C$2:$G$199,5,FALSE)) ),"",VLOOKUP($B11,Kunstat1!$C$2:$G$199,5,FALSE))</f>
        <v/>
      </c>
      <c r="J11" s="30">
        <f>IF(OR(ISNA(VLOOKUP($B11,Opatovice1!$C$2:$G$199,5,FALSE)), ISBLANK(VLOOKUP($B11,Opatovice1!$C$2:$G$199,5,FALSE)) ),"",VLOOKUP($B11,Opatovice1!$C$2:$G$199,5,FALSE))</f>
        <v>46</v>
      </c>
      <c r="K11" s="33">
        <f>IF(OR(ISNA(VLOOKUP($B11,Vysocany!$C$2:$G$198,5,FALSE)), ISBLANK(VLOOKUP($B11,Vysocany!$C$2:$G$198,5,FALSE)) ),"",VLOOKUP($B11,Vysocany!$C$2:$G$198,5,FALSE))</f>
        <v>59</v>
      </c>
      <c r="L11" s="34">
        <f>IF(OR(ISNA(VLOOKUP($B11,Kunstat2!$C$2:$G$190,5,FALSE)), ISBLANK(VLOOKUP($B11,Kunstat2!$C$2:$G$190,5,FALSE)) ),"",VLOOKUP($B11,Kunstat2!$C$2:$G$190,5,FALSE))</f>
        <v>48</v>
      </c>
      <c r="M11" s="35">
        <f>IF(OR(ISNA(VLOOKUP($B11,Opatovice2!$C$2:$G$199,5,FALSE)), ISBLANK(VLOOKUP($B11,Opatovice2!$C$2:$G$199,5,FALSE)) ),"",VLOOKUP($B11,Opatovice2!$C$2:$G$199,5,FALSE))</f>
        <v>41</v>
      </c>
      <c r="N11" s="36">
        <f>IF(OR(ISNA(VLOOKUP($B11,Svitavka!$C$2:$G$198,5,FALSE)), ISBLANK(VLOOKUP($B11,Svitavka!$C$2:$G$198,5,FALSE)) ),"",VLOOKUP($B11,Svitavka!$C$2:$G$198,5,FALSE))</f>
        <v>49</v>
      </c>
      <c r="O11" s="11">
        <f t="shared" si="0"/>
        <v>315</v>
      </c>
      <c r="P11" s="11">
        <f>IF( COUNT(H11:N11)=Parametry!$K$3,MIN(H11:N11),0)</f>
        <v>0</v>
      </c>
      <c r="Q11" s="11">
        <f t="shared" si="1"/>
        <v>315</v>
      </c>
      <c r="R11" t="str">
        <f t="shared" si="2"/>
        <v>A</v>
      </c>
    </row>
    <row r="12" spans="1:18">
      <c r="A12" s="2">
        <v>11</v>
      </c>
      <c r="B12" s="1" t="s">
        <v>106</v>
      </c>
      <c r="C12" s="1" t="s">
        <v>96</v>
      </c>
      <c r="D12" s="1">
        <v>2011</v>
      </c>
      <c r="E12" s="6" t="str">
        <f>IF( $D12=0, "", IF( AND($D12&lt;=Parametry!$I$3,$D12&gt;=Parametry!$J$3),"U17,U19",  IF( AND($D12&lt;=Parametry!$I$4,$D12&gt;=Parametry!$J$4), "U15",  IF( AND($D12&lt;=Parametry!$I$5, $D12&gt;=Parametry!$J$5), "U13","U11"))))</f>
        <v>U15</v>
      </c>
      <c r="F12" s="28"/>
      <c r="G12" s="1">
        <v>139</v>
      </c>
      <c r="H12" s="7">
        <f>IF(OR(ISNA(VLOOKUP($B12,OP!$C$2:$G$199,5,FALSE)), ISBLANK(VLOOKUP($B12,OP!$C$2:$G$199,5,FALSE)) ),"",VLOOKUP($B12,OP!$C$2:$G$199,5,FALSE))</f>
        <v>72</v>
      </c>
      <c r="I12" s="32">
        <f>IF(OR(ISNA(VLOOKUP($B12,Kunstat1!$C$2:$G$199,5,FALSE)), ISBLANK(VLOOKUP($B12,Kunstat1!$C$2:$G$199,5,FALSE)) ),"",VLOOKUP($B12,Kunstat1!$C$2:$G$199,5,FALSE))</f>
        <v>33</v>
      </c>
      <c r="J12" s="30">
        <f>IF(OR(ISNA(VLOOKUP($B12,Opatovice1!$C$2:$G$199,5,FALSE)), ISBLANK(VLOOKUP($B12,Opatovice1!$C$2:$G$199,5,FALSE)) ),"",VLOOKUP($B12,Opatovice1!$C$2:$G$199,5,FALSE))</f>
        <v>47</v>
      </c>
      <c r="K12" s="33">
        <f>IF(OR(ISNA(VLOOKUP($B12,Vysocany!$C$2:$G$198,5,FALSE)), ISBLANK(VLOOKUP($B12,Vysocany!$C$2:$G$198,5,FALSE)) ),"",VLOOKUP($B12,Vysocany!$C$2:$G$198,5,FALSE))</f>
        <v>57</v>
      </c>
      <c r="L12" s="34">
        <f>IF(OR(ISNA(VLOOKUP($B12,Kunstat2!$C$2:$G$190,5,FALSE)), ISBLANK(VLOOKUP($B12,Kunstat2!$C$2:$G$190,5,FALSE)) ),"",VLOOKUP($B12,Kunstat2!$C$2:$G$190,5,FALSE))</f>
        <v>50</v>
      </c>
      <c r="M12" s="35">
        <f>IF(OR(ISNA(VLOOKUP($B12,Opatovice2!$C$2:$G$199,5,FALSE)), ISBLANK(VLOOKUP($B12,Opatovice2!$C$2:$G$199,5,FALSE)) ),"",VLOOKUP($B12,Opatovice2!$C$2:$G$199,5,FALSE))</f>
        <v>40</v>
      </c>
      <c r="N12" s="36" t="str">
        <f>IF(OR(ISNA(VLOOKUP($B12,Svitavka!$C$2:$G$198,5,FALSE)), ISBLANK(VLOOKUP($B12,Svitavka!$C$2:$G$198,5,FALSE)) ),"",VLOOKUP($B12,Svitavka!$C$2:$G$198,5,FALSE))</f>
        <v/>
      </c>
      <c r="O12" s="11">
        <f t="shared" si="0"/>
        <v>299</v>
      </c>
      <c r="P12" s="11">
        <f>IF( COUNT(H12:N12)=Parametry!$K$3,MIN(H12:N12),0)</f>
        <v>0</v>
      </c>
      <c r="Q12" s="11">
        <f t="shared" si="1"/>
        <v>299</v>
      </c>
      <c r="R12" t="str">
        <f t="shared" si="2"/>
        <v>A</v>
      </c>
    </row>
    <row r="13" spans="1:18">
      <c r="A13" s="2">
        <v>12</v>
      </c>
      <c r="B13" s="1" t="s">
        <v>57</v>
      </c>
      <c r="C13" s="1" t="s">
        <v>96</v>
      </c>
      <c r="D13" s="1">
        <v>2010</v>
      </c>
      <c r="E13" s="6" t="str">
        <f>IF( $D13=0, "", IF( AND($D13&lt;=Parametry!$I$3,$D13&gt;=Parametry!$J$3),"U17,U19",  IF( AND($D13&lt;=Parametry!$I$4,$D13&gt;=Parametry!$J$4), "U15",  IF( AND($D13&lt;=Parametry!$I$5, $D13&gt;=Parametry!$J$5), "U13","U11"))))</f>
        <v>U17,U19</v>
      </c>
      <c r="F13" s="28"/>
      <c r="G13" s="2">
        <v>46</v>
      </c>
      <c r="H13" s="7">
        <f>IF(OR(ISNA(VLOOKUP($B13,OP!$C$2:$G$199,5,FALSE)), ISBLANK(VLOOKUP($B13,OP!$C$2:$G$199,5,FALSE)) ),"",VLOOKUP($B13,OP!$C$2:$G$199,5,FALSE))</f>
        <v>54</v>
      </c>
      <c r="I13" s="32">
        <f>IF(OR(ISNA(VLOOKUP($B13,Kunstat1!$C$2:$G$199,5,FALSE)), ISBLANK(VLOOKUP($B13,Kunstat1!$C$2:$G$199,5,FALSE)) ),"",VLOOKUP($B13,Kunstat1!$C$2:$G$199,5,FALSE))</f>
        <v>31</v>
      </c>
      <c r="J13" s="30">
        <f>IF(OR(ISNA(VLOOKUP($B13,Opatovice1!$C$2:$G$199,5,FALSE)), ISBLANK(VLOOKUP($B13,Opatovice1!$C$2:$G$199,5,FALSE)) ),"",VLOOKUP($B13,Opatovice1!$C$2:$G$199,5,FALSE))</f>
        <v>44</v>
      </c>
      <c r="K13" s="33">
        <f>IF(OR(ISNA(VLOOKUP($B13,Vysocany!$C$2:$G$198,5,FALSE)), ISBLANK(VLOOKUP($B13,Vysocany!$C$2:$G$198,5,FALSE)) ),"",VLOOKUP($B13,Vysocany!$C$2:$G$198,5,FALSE))</f>
        <v>51</v>
      </c>
      <c r="L13" s="34">
        <f>IF(OR(ISNA(VLOOKUP($B13,Kunstat2!$C$2:$G$190,5,FALSE)), ISBLANK(VLOOKUP($B13,Kunstat2!$C$2:$G$190,5,FALSE)) ),"",VLOOKUP($B13,Kunstat2!$C$2:$G$190,5,FALSE))</f>
        <v>47</v>
      </c>
      <c r="M13" s="35">
        <f>IF(OR(ISNA(VLOOKUP($B13,Opatovice2!$C$2:$G$199,5,FALSE)), ISBLANK(VLOOKUP($B13,Opatovice2!$C$2:$G$199,5,FALSE)) ),"",VLOOKUP($B13,Opatovice2!$C$2:$G$199,5,FALSE))</f>
        <v>44</v>
      </c>
      <c r="N13" s="36">
        <f>IF(OR(ISNA(VLOOKUP($B13,Svitavka!$C$2:$G$198,5,FALSE)), ISBLANK(VLOOKUP($B13,Svitavka!$C$2:$G$198,5,FALSE)) ),"",VLOOKUP($B13,Svitavka!$C$2:$G$198,5,FALSE))</f>
        <v>51</v>
      </c>
      <c r="O13" s="11">
        <f t="shared" si="0"/>
        <v>322</v>
      </c>
      <c r="P13" s="11">
        <f>IF( COUNT(H13:N13)=Parametry!$K$3,MIN(H13:N13),0)</f>
        <v>31</v>
      </c>
      <c r="Q13" s="11">
        <f t="shared" si="1"/>
        <v>291</v>
      </c>
      <c r="R13" t="str">
        <f t="shared" si="2"/>
        <v>A</v>
      </c>
    </row>
    <row r="14" spans="1:18">
      <c r="A14" s="2">
        <v>13</v>
      </c>
      <c r="B14" s="1" t="s">
        <v>4</v>
      </c>
      <c r="C14" s="1" t="s">
        <v>92</v>
      </c>
      <c r="D14" s="1">
        <v>2008</v>
      </c>
      <c r="E14" s="6" t="str">
        <f>IF( $D14=0, "", IF( AND($D14&lt;=Parametry!$I$3,$D14&gt;=Parametry!$J$3),"U17,U19",  IF( AND($D14&lt;=Parametry!$I$4,$D14&gt;=Parametry!$J$4), "U15",  IF( AND($D14&lt;=Parametry!$I$5, $D14&gt;=Parametry!$J$5), "U13","U11"))))</f>
        <v>U17,U19</v>
      </c>
      <c r="F14" s="28"/>
      <c r="G14" s="2">
        <v>54</v>
      </c>
      <c r="H14" s="7">
        <f>IF(OR(ISNA(VLOOKUP($B14,OP!$C$2:$G$199,5,FALSE)), ISBLANK(VLOOKUP($B14,OP!$C$2:$G$199,5,FALSE)) ),"",VLOOKUP($B14,OP!$C$2:$G$199,5,FALSE))</f>
        <v>54</v>
      </c>
      <c r="I14" s="32">
        <f>IF(OR(ISNA(VLOOKUP($B14,Kunstat1!$C$2:$G$199,5,FALSE)), ISBLANK(VLOOKUP($B14,Kunstat1!$C$2:$G$199,5,FALSE)) ),"",VLOOKUP($B14,Kunstat1!$C$2:$G$199,5,FALSE))</f>
        <v>42</v>
      </c>
      <c r="J14" s="30">
        <f>IF(OR(ISNA(VLOOKUP($B14,Opatovice1!$C$2:$G$199,5,FALSE)), ISBLANK(VLOOKUP($B14,Opatovice1!$C$2:$G$199,5,FALSE)) ),"",VLOOKUP($B14,Opatovice1!$C$2:$G$199,5,FALSE))</f>
        <v>63</v>
      </c>
      <c r="K14" s="33">
        <f>IF(OR(ISNA(VLOOKUP($B14,Vysocany!$C$2:$G$198,5,FALSE)), ISBLANK(VLOOKUP($B14,Vysocany!$C$2:$G$198,5,FALSE)) ),"",VLOOKUP($B14,Vysocany!$C$2:$G$198,5,FALSE))</f>
        <v>72</v>
      </c>
      <c r="L14" s="34">
        <f>IF(OR(ISNA(VLOOKUP($B14,Kunstat2!$C$2:$G$190,5,FALSE)), ISBLANK(VLOOKUP($B14,Kunstat2!$C$2:$G$190,5,FALSE)) ),"",VLOOKUP($B14,Kunstat2!$C$2:$G$190,5,FALSE))</f>
        <v>59</v>
      </c>
      <c r="M14" s="35" t="str">
        <f>IF(OR(ISNA(VLOOKUP($B14,Opatovice2!$C$2:$G$199,5,FALSE)), ISBLANK(VLOOKUP($B14,Opatovice2!$C$2:$G$199,5,FALSE)) ),"",VLOOKUP($B14,Opatovice2!$C$2:$G$199,5,FALSE))</f>
        <v/>
      </c>
      <c r="N14" s="36" t="str">
        <f>IF(OR(ISNA(VLOOKUP($B14,Svitavka!$C$2:$G$198,5,FALSE)), ISBLANK(VLOOKUP($B14,Svitavka!$C$2:$G$198,5,FALSE)) ),"",VLOOKUP($B14,Svitavka!$C$2:$G$198,5,FALSE))</f>
        <v/>
      </c>
      <c r="O14" s="11">
        <f t="shared" si="0"/>
        <v>290</v>
      </c>
      <c r="P14" s="11">
        <f>IF( COUNT(H14:N14)=Parametry!$K$3,MIN(H14:N14),0)</f>
        <v>0</v>
      </c>
      <c r="Q14" s="11">
        <f t="shared" si="1"/>
        <v>290</v>
      </c>
      <c r="R14" t="str">
        <f t="shared" si="2"/>
        <v>A</v>
      </c>
    </row>
    <row r="15" spans="1:18">
      <c r="A15" s="2">
        <v>14</v>
      </c>
      <c r="B15" s="1" t="s">
        <v>76</v>
      </c>
      <c r="C15" s="1" t="s">
        <v>92</v>
      </c>
      <c r="D15" s="1">
        <v>2012</v>
      </c>
      <c r="E15" s="6" t="str">
        <f>IF( $D15=0, "", IF( AND($D15&lt;=Parametry!$I$3,$D15&gt;=Parametry!$J$3),"U17,U19",  IF( AND($D15&lt;=Parametry!$I$4,$D15&gt;=Parametry!$J$4), "U15",  IF( AND($D15&lt;=Parametry!$I$5, $D15&gt;=Parametry!$J$5), "U13","U11"))))</f>
        <v>U15</v>
      </c>
      <c r="F15" s="28"/>
      <c r="G15" s="1">
        <v>118</v>
      </c>
      <c r="H15" s="7">
        <f>IF(OR(ISNA(VLOOKUP($B15,OP!$C$2:$G$199,5,FALSE)), ISBLANK(VLOOKUP($B15,OP!$C$2:$G$199,5,FALSE)) ),"",VLOOKUP($B15,OP!$C$2:$G$199,5,FALSE))</f>
        <v>48</v>
      </c>
      <c r="I15" s="32">
        <f>IF(OR(ISNA(VLOOKUP($B15,Kunstat1!$C$2:$G$199,5,FALSE)), ISBLANK(VLOOKUP($B15,Kunstat1!$C$2:$G$199,5,FALSE)) ),"",VLOOKUP($B15,Kunstat1!$C$2:$G$199,5,FALSE))</f>
        <v>35</v>
      </c>
      <c r="J15" s="30">
        <f>IF(OR(ISNA(VLOOKUP($B15,Opatovice1!$C$2:$G$199,5,FALSE)), ISBLANK(VLOOKUP($B15,Opatovice1!$C$2:$G$199,5,FALSE)) ),"",VLOOKUP($B15,Opatovice1!$C$2:$G$199,5,FALSE))</f>
        <v>48</v>
      </c>
      <c r="K15" s="33">
        <f>IF(OR(ISNA(VLOOKUP($B15,Vysocany!$C$2:$G$198,5,FALSE)), ISBLANK(VLOOKUP($B15,Vysocany!$C$2:$G$198,5,FALSE)) ),"",VLOOKUP($B15,Vysocany!$C$2:$G$198,5,FALSE))</f>
        <v>58</v>
      </c>
      <c r="L15" s="34">
        <f>IF(OR(ISNA(VLOOKUP($B15,Kunstat2!$C$2:$G$190,5,FALSE)), ISBLANK(VLOOKUP($B15,Kunstat2!$C$2:$G$190,5,FALSE)) ),"",VLOOKUP($B15,Kunstat2!$C$2:$G$190,5,FALSE))</f>
        <v>44</v>
      </c>
      <c r="M15" s="35" t="str">
        <f>IF(OR(ISNA(VLOOKUP($B15,Opatovice2!$C$2:$G$199,5,FALSE)), ISBLANK(VLOOKUP($B15,Opatovice2!$C$2:$G$199,5,FALSE)) ),"",VLOOKUP($B15,Opatovice2!$C$2:$G$199,5,FALSE))</f>
        <v/>
      </c>
      <c r="N15" s="36">
        <f>IF(OR(ISNA(VLOOKUP($B15,Svitavka!$C$2:$G$198,5,FALSE)), ISBLANK(VLOOKUP($B15,Svitavka!$C$2:$G$198,5,FALSE)) ),"",VLOOKUP($B15,Svitavka!$C$2:$G$198,5,FALSE))</f>
        <v>45</v>
      </c>
      <c r="O15" s="11">
        <f t="shared" si="0"/>
        <v>278</v>
      </c>
      <c r="P15" s="11">
        <f>IF( COUNT(H15:N15)=Parametry!$K$3,MIN(H15:N15),0)</f>
        <v>0</v>
      </c>
      <c r="Q15" s="11">
        <f t="shared" si="1"/>
        <v>278</v>
      </c>
      <c r="R15" t="str">
        <f t="shared" si="2"/>
        <v>A</v>
      </c>
    </row>
    <row r="16" spans="1:18">
      <c r="A16" s="2">
        <v>15</v>
      </c>
      <c r="B16" s="1" t="s">
        <v>108</v>
      </c>
      <c r="C16" s="1" t="s">
        <v>96</v>
      </c>
      <c r="D16" s="1">
        <v>2012</v>
      </c>
      <c r="E16" s="6" t="str">
        <f>IF( $D16=0, "", IF( AND($D16&lt;=Parametry!$I$3,$D16&gt;=Parametry!$J$3),"U17,U19",  IF( AND($D16&lt;=Parametry!$I$4,$D16&gt;=Parametry!$J$4), "U15",  IF( AND($D16&lt;=Parametry!$I$5, $D16&gt;=Parametry!$J$5), "U13","U11"))))</f>
        <v>U15</v>
      </c>
      <c r="F16" s="28"/>
      <c r="G16" s="1">
        <v>140</v>
      </c>
      <c r="H16" s="7">
        <f>IF(OR(ISNA(VLOOKUP($B16,OP!$C$2:$G$199,5,FALSE)), ISBLANK(VLOOKUP($B16,OP!$C$2:$G$199,5,FALSE)) ),"",VLOOKUP($B16,OP!$C$2:$G$199,5,FALSE))</f>
        <v>48</v>
      </c>
      <c r="I16" s="32" t="str">
        <f>IF(OR(ISNA(VLOOKUP($B16,Kunstat1!$C$2:$G$199,5,FALSE)), ISBLANK(VLOOKUP($B16,Kunstat1!$C$2:$G$199,5,FALSE)) ),"",VLOOKUP($B16,Kunstat1!$C$2:$G$199,5,FALSE))</f>
        <v/>
      </c>
      <c r="J16" s="30">
        <f>IF(OR(ISNA(VLOOKUP($B16,Opatovice1!$C$2:$G$199,5,FALSE)), ISBLANK(VLOOKUP($B16,Opatovice1!$C$2:$G$199,5,FALSE)) ),"",VLOOKUP($B16,Opatovice1!$C$2:$G$199,5,FALSE))</f>
        <v>43</v>
      </c>
      <c r="K16" s="33">
        <f>IF(OR(ISNA(VLOOKUP($B16,Vysocany!$C$2:$G$198,5,FALSE)), ISBLANK(VLOOKUP($B16,Vysocany!$C$2:$G$198,5,FALSE)) ),"",VLOOKUP($B16,Vysocany!$C$2:$G$198,5,FALSE))</f>
        <v>54</v>
      </c>
      <c r="L16" s="34">
        <f>IF(OR(ISNA(VLOOKUP($B16,Kunstat2!$C$2:$G$190,5,FALSE)), ISBLANK(VLOOKUP($B16,Kunstat2!$C$2:$G$190,5,FALSE)) ),"",VLOOKUP($B16,Kunstat2!$C$2:$G$190,5,FALSE))</f>
        <v>43</v>
      </c>
      <c r="M16" s="35">
        <f>IF(OR(ISNA(VLOOKUP($B16,Opatovice2!$C$2:$G$199,5,FALSE)), ISBLANK(VLOOKUP($B16,Opatovice2!$C$2:$G$199,5,FALSE)) ),"",VLOOKUP($B16,Opatovice2!$C$2:$G$199,5,FALSE))</f>
        <v>37</v>
      </c>
      <c r="N16" s="36">
        <f>IF(OR(ISNA(VLOOKUP($B16,Svitavka!$C$2:$G$198,5,FALSE)), ISBLANK(VLOOKUP($B16,Svitavka!$C$2:$G$198,5,FALSE)) ),"",VLOOKUP($B16,Svitavka!$C$2:$G$198,5,FALSE))</f>
        <v>46</v>
      </c>
      <c r="O16" s="11">
        <f t="shared" si="0"/>
        <v>271</v>
      </c>
      <c r="P16" s="11">
        <f>IF( COUNT(H16:N16)=Parametry!$K$3,MIN(H16:N16),0)</f>
        <v>0</v>
      </c>
      <c r="Q16" s="11">
        <f t="shared" si="1"/>
        <v>271</v>
      </c>
      <c r="R16" t="str">
        <f t="shared" si="2"/>
        <v>A</v>
      </c>
    </row>
    <row r="17" spans="1:18">
      <c r="A17" s="2">
        <v>16</v>
      </c>
      <c r="B17" s="1" t="s">
        <v>33</v>
      </c>
      <c r="C17" s="1" t="s">
        <v>92</v>
      </c>
      <c r="D17" s="1">
        <v>2011</v>
      </c>
      <c r="E17" s="6" t="str">
        <f>IF( $D17=0, "", IF( AND($D17&lt;=Parametry!$I$3,$D17&gt;=Parametry!$J$3),"U17,U19",  IF( AND($D17&lt;=Parametry!$I$4,$D17&gt;=Parametry!$J$4), "U15",  IF( AND($D17&lt;=Parametry!$I$5, $D17&gt;=Parametry!$J$5), "U13","U11"))))</f>
        <v>U15</v>
      </c>
      <c r="F17" s="28"/>
      <c r="G17" s="2">
        <v>25</v>
      </c>
      <c r="H17" s="7" t="str">
        <f>IF(OR(ISNA(VLOOKUP($B17,OP!$C$2:$G$199,5,FALSE)), ISBLANK(VLOOKUP($B17,OP!$C$2:$G$199,5,FALSE)) ),"",VLOOKUP($B17,OP!$C$2:$G$199,5,FALSE))</f>
        <v/>
      </c>
      <c r="I17" s="32">
        <f>IF(OR(ISNA(VLOOKUP($B17,Kunstat1!$C$2:$G$199,5,FALSE)), ISBLANK(VLOOKUP($B17,Kunstat1!$C$2:$G$199,5,FALSE)) ),"",VLOOKUP($B17,Kunstat1!$C$2:$G$199,5,FALSE))</f>
        <v>38</v>
      </c>
      <c r="J17" s="30">
        <f>IF(OR(ISNA(VLOOKUP($B17,Opatovice1!$C$2:$G$199,5,FALSE)), ISBLANK(VLOOKUP($B17,Opatovice1!$C$2:$G$199,5,FALSE)) ),"",VLOOKUP($B17,Opatovice1!$C$2:$G$199,5,FALSE))</f>
        <v>54</v>
      </c>
      <c r="K17" s="33">
        <f>IF(OR(ISNA(VLOOKUP($B17,Vysocany!$C$2:$G$198,5,FALSE)), ISBLANK(VLOOKUP($B17,Vysocany!$C$2:$G$198,5,FALSE)) ),"",VLOOKUP($B17,Vysocany!$C$2:$G$198,5,FALSE))</f>
        <v>64</v>
      </c>
      <c r="L17" s="34" t="str">
        <f>IF(OR(ISNA(VLOOKUP($B17,Kunstat2!$C$2:$G$190,5,FALSE)), ISBLANK(VLOOKUP($B17,Kunstat2!$C$2:$G$190,5,FALSE)) ),"",VLOOKUP($B17,Kunstat2!$C$2:$G$190,5,FALSE))</f>
        <v/>
      </c>
      <c r="M17" s="35">
        <f>IF(OR(ISNA(VLOOKUP($B17,Opatovice2!$C$2:$G$199,5,FALSE)), ISBLANK(VLOOKUP($B17,Opatovice2!$C$2:$G$199,5,FALSE)) ),"",VLOOKUP($B17,Opatovice2!$C$2:$G$199,5,FALSE))</f>
        <v>48</v>
      </c>
      <c r="N17" s="36">
        <f>IF(OR(ISNA(VLOOKUP($B17,Svitavka!$C$2:$G$198,5,FALSE)), ISBLANK(VLOOKUP($B17,Svitavka!$C$2:$G$198,5,FALSE)) ),"",VLOOKUP($B17,Svitavka!$C$2:$G$198,5,FALSE))</f>
        <v>55</v>
      </c>
      <c r="O17" s="11">
        <f t="shared" si="0"/>
        <v>259</v>
      </c>
      <c r="P17" s="11">
        <f>IF( COUNT(H17:N17)=Parametry!$K$3,MIN(H17:N17),0)</f>
        <v>0</v>
      </c>
      <c r="Q17" s="11">
        <f t="shared" si="1"/>
        <v>259</v>
      </c>
      <c r="R17" t="str">
        <f t="shared" si="2"/>
        <v>A</v>
      </c>
    </row>
    <row r="18" spans="1:18">
      <c r="A18" s="2">
        <v>17</v>
      </c>
      <c r="B18" s="1" t="s">
        <v>21</v>
      </c>
      <c r="C18" s="1" t="s">
        <v>92</v>
      </c>
      <c r="D18" s="1">
        <v>2009</v>
      </c>
      <c r="E18" s="6" t="str">
        <f>IF( $D18=0, "", IF( AND($D18&lt;=Parametry!$I$3,$D18&gt;=Parametry!$J$3),"U17,U19",  IF( AND($D18&lt;=Parametry!$I$4,$D18&gt;=Parametry!$J$4), "U15",  IF( AND($D18&lt;=Parametry!$I$5, $D18&gt;=Parametry!$J$5), "U13","U11"))))</f>
        <v>U17,U19</v>
      </c>
      <c r="F18" s="28"/>
      <c r="G18" s="2">
        <v>3</v>
      </c>
      <c r="H18" s="7">
        <f>IF(OR(ISNA(VLOOKUP($B18,OP!$C$2:$G$199,5,FALSE)), ISBLANK(VLOOKUP($B18,OP!$C$2:$G$199,5,FALSE)) ),"",VLOOKUP($B18,OP!$C$2:$G$199,5,FALSE))</f>
        <v>66</v>
      </c>
      <c r="I18" s="32" t="str">
        <f>IF(OR(ISNA(VLOOKUP($B18,Kunstat1!$C$2:$G$199,5,FALSE)), ISBLANK(VLOOKUP($B18,Kunstat1!$C$2:$G$199,5,FALSE)) ),"",VLOOKUP($B18,Kunstat1!$C$2:$G$199,5,FALSE))</f>
        <v/>
      </c>
      <c r="J18" s="30">
        <f>IF(OR(ISNA(VLOOKUP($B18,Opatovice1!$C$2:$G$199,5,FALSE)), ISBLANK(VLOOKUP($B18,Opatovice1!$C$2:$G$199,5,FALSE)) ),"",VLOOKUP($B18,Opatovice1!$C$2:$G$199,5,FALSE))</f>
        <v>64</v>
      </c>
      <c r="K18" s="33">
        <f>IF(OR(ISNA(VLOOKUP($B18,Vysocany!$C$2:$G$198,5,FALSE)), ISBLANK(VLOOKUP($B18,Vysocany!$C$2:$G$198,5,FALSE)) ),"",VLOOKUP($B18,Vysocany!$C$2:$G$198,5,FALSE))</f>
        <v>71</v>
      </c>
      <c r="L18" s="34">
        <f>IF(OR(ISNA(VLOOKUP($B18,Kunstat2!$C$2:$G$190,5,FALSE)), ISBLANK(VLOOKUP($B18,Kunstat2!$C$2:$G$190,5,FALSE)) ),"",VLOOKUP($B18,Kunstat2!$C$2:$G$190,5,FALSE))</f>
        <v>56</v>
      </c>
      <c r="M18" s="35" t="str">
        <f>IF(OR(ISNA(VLOOKUP($B18,Opatovice2!$C$2:$G$199,5,FALSE)), ISBLANK(VLOOKUP($B18,Opatovice2!$C$2:$G$199,5,FALSE)) ),"",VLOOKUP($B18,Opatovice2!$C$2:$G$199,5,FALSE))</f>
        <v/>
      </c>
      <c r="N18" s="36" t="str">
        <f>IF(OR(ISNA(VLOOKUP($B18,Svitavka!$C$2:$G$198,5,FALSE)), ISBLANK(VLOOKUP($B18,Svitavka!$C$2:$G$198,5,FALSE)) ),"",VLOOKUP($B18,Svitavka!$C$2:$G$198,5,FALSE))</f>
        <v/>
      </c>
      <c r="O18" s="11">
        <f t="shared" si="0"/>
        <v>257</v>
      </c>
      <c r="P18" s="11">
        <f>IF( COUNT(H18:N18)=Parametry!$K$3,MIN(H18:N18),0)</f>
        <v>0</v>
      </c>
      <c r="Q18" s="11">
        <f t="shared" si="1"/>
        <v>257</v>
      </c>
      <c r="R18" t="str">
        <f t="shared" si="2"/>
        <v>A</v>
      </c>
    </row>
    <row r="19" spans="1:18">
      <c r="A19" s="2">
        <v>18</v>
      </c>
      <c r="B19" s="1" t="s">
        <v>2</v>
      </c>
      <c r="C19" s="10" t="s">
        <v>92</v>
      </c>
      <c r="D19" s="1">
        <v>2009</v>
      </c>
      <c r="E19" s="6" t="str">
        <f>IF( $D19=0, "", IF( AND($D19&lt;=Parametry!$I$3,$D19&gt;=Parametry!$J$3),"U17,U19",  IF( AND($D19&lt;=Parametry!$I$4,$D19&gt;=Parametry!$J$4), "U15",  IF( AND($D19&lt;=Parametry!$I$5, $D19&gt;=Parametry!$J$5), "U13","U11"))))</f>
        <v>U17,U19</v>
      </c>
      <c r="F19" s="28"/>
      <c r="G19" s="2">
        <v>1</v>
      </c>
      <c r="H19" s="7" t="str">
        <f>IF(OR(ISNA(VLOOKUP($B19,OP!$C$2:$G$199,5,FALSE)), ISBLANK(VLOOKUP($B19,OP!$C$2:$G$199,5,FALSE)) ),"",VLOOKUP($B19,OP!$C$2:$G$199,5,FALSE))</f>
        <v/>
      </c>
      <c r="I19" s="32" t="str">
        <f>IF(OR(ISNA(VLOOKUP($B19,Kunstat1!$C$2:$G$199,5,FALSE)), ISBLANK(VLOOKUP($B19,Kunstat1!$C$2:$G$199,5,FALSE)) ),"",VLOOKUP($B19,Kunstat1!$C$2:$G$199,5,FALSE))</f>
        <v/>
      </c>
      <c r="J19" s="30">
        <f>IF(OR(ISNA(VLOOKUP($B19,Opatovice1!$C$2:$G$199,5,FALSE)), ISBLANK(VLOOKUP($B19,Opatovice1!$C$2:$G$199,5,FALSE)) ),"",VLOOKUP($B19,Opatovice1!$C$2:$G$199,5,FALSE))</f>
        <v>65</v>
      </c>
      <c r="K19" s="33">
        <f>IF(OR(ISNA(VLOOKUP($B19,Vysocany!$C$2:$G$198,5,FALSE)), ISBLANK(VLOOKUP($B19,Vysocany!$C$2:$G$198,5,FALSE)) ),"",VLOOKUP($B19,Vysocany!$C$2:$G$198,5,FALSE))</f>
        <v>74</v>
      </c>
      <c r="L19" s="34">
        <f>IF(OR(ISNA(VLOOKUP($B19,Kunstat2!$C$2:$G$190,5,FALSE)), ISBLANK(VLOOKUP($B19,Kunstat2!$C$2:$G$190,5,FALSE)) ),"",VLOOKUP($B19,Kunstat2!$C$2:$G$190,5,FALSE))</f>
        <v>57</v>
      </c>
      <c r="M19" s="35">
        <f>IF(OR(ISNA(VLOOKUP($B19,Opatovice2!$C$2:$G$199,5,FALSE)), ISBLANK(VLOOKUP($B19,Opatovice2!$C$2:$G$199,5,FALSE)) ),"",VLOOKUP($B19,Opatovice2!$C$2:$G$199,5,FALSE))</f>
        <v>53</v>
      </c>
      <c r="N19" s="36" t="str">
        <f>IF(OR(ISNA(VLOOKUP($B19,Svitavka!$C$2:$G$198,5,FALSE)), ISBLANK(VLOOKUP($B19,Svitavka!$C$2:$G$198,5,FALSE)) ),"",VLOOKUP($B19,Svitavka!$C$2:$G$198,5,FALSE))</f>
        <v/>
      </c>
      <c r="O19" s="11">
        <f t="shared" si="0"/>
        <v>249</v>
      </c>
      <c r="P19" s="11">
        <f>IF( COUNT(H19:N19)=Parametry!$K$3,MIN(H19:N19),0)</f>
        <v>0</v>
      </c>
      <c r="Q19" s="11">
        <f t="shared" si="1"/>
        <v>249</v>
      </c>
      <c r="R19" t="str">
        <f t="shared" si="2"/>
        <v>A</v>
      </c>
    </row>
    <row r="20" spans="1:18">
      <c r="A20" s="2">
        <v>19</v>
      </c>
      <c r="B20" s="1" t="s">
        <v>66</v>
      </c>
      <c r="C20" s="1" t="s">
        <v>96</v>
      </c>
      <c r="D20" s="1">
        <v>2012</v>
      </c>
      <c r="E20" s="6" t="str">
        <f>IF( $D20=0, "", IF( AND($D20&lt;=Parametry!$I$3,$D20&gt;=Parametry!$J$3),"U17,U19",  IF( AND($D20&lt;=Parametry!$I$4,$D20&gt;=Parametry!$J$4), "U15",  IF( AND($D20&lt;=Parametry!$I$5, $D20&gt;=Parametry!$J$5), "U13","U11"))))</f>
        <v>U15</v>
      </c>
      <c r="F20" s="28"/>
      <c r="G20" s="2">
        <v>101</v>
      </c>
      <c r="H20" s="7" t="str">
        <f>IF(OR(ISNA(VLOOKUP($B20,OP!$C$2:$G$199,5,FALSE)), ISBLANK(VLOOKUP($B20,OP!$C$2:$G$199,5,FALSE)) ),"",VLOOKUP($B20,OP!$C$2:$G$199,5,FALSE))</f>
        <v/>
      </c>
      <c r="I20" s="32">
        <f>IF(OR(ISNA(VLOOKUP($B20,Kunstat1!$C$2:$G$199,5,FALSE)), ISBLANK(VLOOKUP($B20,Kunstat1!$C$2:$G$199,5,FALSE)) ),"",VLOOKUP($B20,Kunstat1!$C$2:$G$199,5,FALSE))</f>
        <v>30</v>
      </c>
      <c r="J20" s="30">
        <f>IF(OR(ISNA(VLOOKUP($B20,Opatovice1!$C$2:$G$199,5,FALSE)), ISBLANK(VLOOKUP($B20,Opatovice1!$C$2:$G$199,5,FALSE)) ),"",VLOOKUP($B20,Opatovice1!$C$2:$G$199,5,FALSE))</f>
        <v>45</v>
      </c>
      <c r="K20" s="33">
        <f>IF(OR(ISNA(VLOOKUP($B20,Vysocany!$C$2:$G$198,5,FALSE)), ISBLANK(VLOOKUP($B20,Vysocany!$C$2:$G$198,5,FALSE)) ),"",VLOOKUP($B20,Vysocany!$C$2:$G$198,5,FALSE))</f>
        <v>48</v>
      </c>
      <c r="L20" s="34">
        <f>IF(OR(ISNA(VLOOKUP($B20,Kunstat2!$C$2:$G$190,5,FALSE)), ISBLANK(VLOOKUP($B20,Kunstat2!$C$2:$G$190,5,FALSE)) ),"",VLOOKUP($B20,Kunstat2!$C$2:$G$190,5,FALSE))</f>
        <v>37</v>
      </c>
      <c r="M20" s="35">
        <f>IF(OR(ISNA(VLOOKUP($B20,Opatovice2!$C$2:$G$199,5,FALSE)), ISBLANK(VLOOKUP($B20,Opatovice2!$C$2:$G$199,5,FALSE)) ),"",VLOOKUP($B20,Opatovice2!$C$2:$G$199,5,FALSE))</f>
        <v>38</v>
      </c>
      <c r="N20" s="36">
        <f>IF(OR(ISNA(VLOOKUP($B20,Svitavka!$C$2:$G$198,5,FALSE)), ISBLANK(VLOOKUP($B20,Svitavka!$C$2:$G$198,5,FALSE)) ),"",VLOOKUP($B20,Svitavka!$C$2:$G$198,5,FALSE))</f>
        <v>47</v>
      </c>
      <c r="O20" s="11">
        <f t="shared" si="0"/>
        <v>245</v>
      </c>
      <c r="P20" s="11">
        <f>IF( COUNT(H20:N20)=Parametry!$K$3,MIN(H20:N20),0)</f>
        <v>0</v>
      </c>
      <c r="Q20" s="11">
        <f t="shared" si="1"/>
        <v>245</v>
      </c>
      <c r="R20" t="str">
        <f t="shared" si="2"/>
        <v>A</v>
      </c>
    </row>
    <row r="21" spans="1:18">
      <c r="A21" s="2">
        <v>20</v>
      </c>
      <c r="B21" s="10" t="s">
        <v>63</v>
      </c>
      <c r="C21" s="1" t="s">
        <v>92</v>
      </c>
      <c r="D21" s="1">
        <v>2015</v>
      </c>
      <c r="E21" s="6" t="str">
        <f>IF( $D21=0, "", IF( AND($D21&lt;=Parametry!$I$3,$D21&gt;=Parametry!$J$3),"U17,U19",  IF( AND($D21&lt;=Parametry!$I$4,$D21&gt;=Parametry!$J$4), "U15",  IF( AND($D21&lt;=Parametry!$I$5, $D21&gt;=Parametry!$J$5), "U13","U11"))))</f>
        <v>U11</v>
      </c>
      <c r="F21" s="28"/>
      <c r="G21" s="2">
        <v>89</v>
      </c>
      <c r="H21" s="7">
        <f>IF(OR(ISNA(VLOOKUP($B21,OP!$C$2:$G$199,5,FALSE)), ISBLANK(VLOOKUP($B21,OP!$C$2:$G$199,5,FALSE)) ),"",VLOOKUP($B21,OP!$C$2:$G$199,5,FALSE))</f>
        <v>36</v>
      </c>
      <c r="I21" s="32">
        <f>IF(OR(ISNA(VLOOKUP($B21,Kunstat1!$C$2:$G$199,5,FALSE)), ISBLANK(VLOOKUP($B21,Kunstat1!$C$2:$G$199,5,FALSE)) ),"",VLOOKUP($B21,Kunstat1!$C$2:$G$199,5,FALSE))</f>
        <v>28</v>
      </c>
      <c r="J21" s="30">
        <f>IF(OR(ISNA(VLOOKUP($B21,Opatovice1!$C$2:$G$199,5,FALSE)), ISBLANK(VLOOKUP($B21,Opatovice1!$C$2:$G$199,5,FALSE)) ),"",VLOOKUP($B21,Opatovice1!$C$2:$G$199,5,FALSE))</f>
        <v>37</v>
      </c>
      <c r="K21" s="33">
        <f>IF(OR(ISNA(VLOOKUP($B21,Vysocany!$C$2:$G$198,5,FALSE)), ISBLANK(VLOOKUP($B21,Vysocany!$C$2:$G$198,5,FALSE)) ),"",VLOOKUP($B21,Vysocany!$C$2:$G$198,5,FALSE))</f>
        <v>49</v>
      </c>
      <c r="L21" s="34">
        <f>IF(OR(ISNA(VLOOKUP($B21,Kunstat2!$C$2:$G$190,5,FALSE)), ISBLANK(VLOOKUP($B21,Kunstat2!$C$2:$G$190,5,FALSE)) ),"",VLOOKUP($B21,Kunstat2!$C$2:$G$190,5,FALSE))</f>
        <v>40</v>
      </c>
      <c r="M21" s="35">
        <f>IF(OR(ISNA(VLOOKUP($B21,Opatovice2!$C$2:$G$199,5,FALSE)), ISBLANK(VLOOKUP($B21,Opatovice2!$C$2:$G$199,5,FALSE)) ),"",VLOOKUP($B21,Opatovice2!$C$2:$G$199,5,FALSE))</f>
        <v>36</v>
      </c>
      <c r="N21" s="36">
        <f>IF(OR(ISNA(VLOOKUP($B21,Svitavka!$C$2:$G$198,5,FALSE)), ISBLANK(VLOOKUP($B21,Svitavka!$C$2:$G$198,5,FALSE)) ),"",VLOOKUP($B21,Svitavka!$C$2:$G$198,5,FALSE))</f>
        <v>44</v>
      </c>
      <c r="O21" s="11">
        <f t="shared" si="0"/>
        <v>270</v>
      </c>
      <c r="P21" s="11">
        <f>IF( COUNT(H21:N21)=Parametry!$K$3,MIN(H21:N21),0)</f>
        <v>28</v>
      </c>
      <c r="Q21" s="11">
        <f t="shared" si="1"/>
        <v>242</v>
      </c>
      <c r="R21" t="str">
        <f t="shared" si="2"/>
        <v>A</v>
      </c>
    </row>
    <row r="22" spans="1:18">
      <c r="A22" s="2">
        <v>21</v>
      </c>
      <c r="B22" s="1" t="s">
        <v>41</v>
      </c>
      <c r="C22" s="1" t="s">
        <v>96</v>
      </c>
      <c r="D22" s="1">
        <v>2013</v>
      </c>
      <c r="E22" s="6" t="str">
        <f>IF( $D22=0, "", IF( AND($D22&lt;=Parametry!$I$3,$D22&gt;=Parametry!$J$3),"U17,U19",  IF( AND($D22&lt;=Parametry!$I$4,$D22&gt;=Parametry!$J$4), "U15",  IF( AND($D22&lt;=Parametry!$I$5, $D22&gt;=Parametry!$J$5), "U13","U11"))))</f>
        <v>U13</v>
      </c>
      <c r="F22" s="28"/>
      <c r="G22" s="2">
        <v>70</v>
      </c>
      <c r="H22" s="7">
        <f>IF(OR(ISNA(VLOOKUP($B22,OP!$C$2:$G$199,5,FALSE)), ISBLANK(VLOOKUP($B22,OP!$C$2:$G$199,5,FALSE)) ),"",VLOOKUP($B22,OP!$C$2:$G$199,5,FALSE))</f>
        <v>66</v>
      </c>
      <c r="I22" s="32">
        <f>IF(OR(ISNA(VLOOKUP($B22,Kunstat1!$C$2:$G$199,5,FALSE)), ISBLANK(VLOOKUP($B22,Kunstat1!$C$2:$G$199,5,FALSE)) ),"",VLOOKUP($B22,Kunstat1!$C$2:$G$199,5,FALSE))</f>
        <v>27</v>
      </c>
      <c r="J22" s="30">
        <f>IF(OR(ISNA(VLOOKUP($B22,Opatovice1!$C$2:$G$199,5,FALSE)), ISBLANK(VLOOKUP($B22,Opatovice1!$C$2:$G$199,5,FALSE)) ),"",VLOOKUP($B22,Opatovice1!$C$2:$G$199,5,FALSE))</f>
        <v>41</v>
      </c>
      <c r="K22" s="33">
        <f>IF(OR(ISNA(VLOOKUP($B22,Vysocany!$C$2:$G$198,5,FALSE)), ISBLANK(VLOOKUP($B22,Vysocany!$C$2:$G$198,5,FALSE)) ),"",VLOOKUP($B22,Vysocany!$C$2:$G$198,5,FALSE))</f>
        <v>44</v>
      </c>
      <c r="L22" s="34">
        <f>IF(OR(ISNA(VLOOKUP($B22,Kunstat2!$C$2:$G$190,5,FALSE)), ISBLANK(VLOOKUP($B22,Kunstat2!$C$2:$G$190,5,FALSE)) ),"",VLOOKUP($B22,Kunstat2!$C$2:$G$190,5,FALSE))</f>
        <v>35</v>
      </c>
      <c r="M22" s="35">
        <f>IF(OR(ISNA(VLOOKUP($B22,Opatovice2!$C$2:$G$199,5,FALSE)), ISBLANK(VLOOKUP($B22,Opatovice2!$C$2:$G$199,5,FALSE)) ),"",VLOOKUP($B22,Opatovice2!$C$2:$G$199,5,FALSE))</f>
        <v>24</v>
      </c>
      <c r="N22" s="36" t="str">
        <f>IF(OR(ISNA(VLOOKUP($B22,Svitavka!$C$2:$G$198,5,FALSE)), ISBLANK(VLOOKUP($B22,Svitavka!$C$2:$G$198,5,FALSE)) ),"",VLOOKUP($B22,Svitavka!$C$2:$G$198,5,FALSE))</f>
        <v/>
      </c>
      <c r="O22" s="11">
        <f t="shared" si="0"/>
        <v>237</v>
      </c>
      <c r="P22" s="11">
        <f>IF( COUNT(H22:N22)=Parametry!$K$3,MIN(H22:N22),0)</f>
        <v>0</v>
      </c>
      <c r="Q22" s="11">
        <f t="shared" si="1"/>
        <v>237</v>
      </c>
      <c r="R22" t="str">
        <f t="shared" si="2"/>
        <v>A</v>
      </c>
    </row>
    <row r="23" spans="1:18">
      <c r="A23" s="2">
        <v>22</v>
      </c>
      <c r="B23" s="1" t="s">
        <v>71</v>
      </c>
      <c r="C23" s="10" t="s">
        <v>99</v>
      </c>
      <c r="D23" s="1">
        <v>2014</v>
      </c>
      <c r="E23" s="6" t="str">
        <f>IF( $D23=0, "", IF( AND($D23&lt;=Parametry!$I$3,$D23&gt;=Parametry!$J$3),"U17,U19",  IF( AND($D23&lt;=Parametry!$I$4,$D23&gt;=Parametry!$J$4), "U15",  IF( AND($D23&lt;=Parametry!$I$5, $D23&gt;=Parametry!$J$5), "U13","U11"))))</f>
        <v>U13</v>
      </c>
      <c r="F23" s="28"/>
      <c r="G23" s="2">
        <v>92</v>
      </c>
      <c r="H23" s="7">
        <f>IF(OR(ISNA(VLOOKUP($B23,OP!$C$2:$G$199,5,FALSE)), ISBLANK(VLOOKUP($B23,OP!$C$2:$G$199,5,FALSE)) ),"",VLOOKUP($B23,OP!$C$2:$G$199,5,FALSE))</f>
        <v>48</v>
      </c>
      <c r="I23" s="32" t="str">
        <f>IF(OR(ISNA(VLOOKUP($B23,Kunstat1!$C$2:$G$199,5,FALSE)), ISBLANK(VLOOKUP($B23,Kunstat1!$C$2:$G$199,5,FALSE)) ),"",VLOOKUP($B23,Kunstat1!$C$2:$G$199,5,FALSE))</f>
        <v/>
      </c>
      <c r="J23" s="30">
        <f>IF(OR(ISNA(VLOOKUP($B23,Opatovice1!$C$2:$G$199,5,FALSE)), ISBLANK(VLOOKUP($B23,Opatovice1!$C$2:$G$199,5,FALSE)) ),"",VLOOKUP($B23,Opatovice1!$C$2:$G$199,5,FALSE))</f>
        <v>51</v>
      </c>
      <c r="K23" s="33">
        <f>IF(OR(ISNA(VLOOKUP($B23,Vysocany!$C$2:$G$198,5,FALSE)), ISBLANK(VLOOKUP($B23,Vysocany!$C$2:$G$198,5,FALSE)) ),"",VLOOKUP($B23,Vysocany!$C$2:$G$198,5,FALSE))</f>
        <v>60</v>
      </c>
      <c r="L23" s="34">
        <f>IF(OR(ISNA(VLOOKUP($B23,Kunstat2!$C$2:$G$190,5,FALSE)), ISBLANK(VLOOKUP($B23,Kunstat2!$C$2:$G$190,5,FALSE)) ),"",VLOOKUP($B23,Kunstat2!$C$2:$G$190,5,FALSE))</f>
        <v>42</v>
      </c>
      <c r="M23" s="35">
        <f>IF(OR(ISNA(VLOOKUP($B23,Opatovice2!$C$2:$G$199,5,FALSE)), ISBLANK(VLOOKUP($B23,Opatovice2!$C$2:$G$199,5,FALSE)) ),"",VLOOKUP($B23,Opatovice2!$C$2:$G$199,5,FALSE))</f>
        <v>34</v>
      </c>
      <c r="N23" s="36" t="str">
        <f>IF(OR(ISNA(VLOOKUP($B23,Svitavka!$C$2:$G$198,5,FALSE)), ISBLANK(VLOOKUP($B23,Svitavka!$C$2:$G$198,5,FALSE)) ),"",VLOOKUP($B23,Svitavka!$C$2:$G$198,5,FALSE))</f>
        <v/>
      </c>
      <c r="O23" s="11">
        <f t="shared" si="0"/>
        <v>235</v>
      </c>
      <c r="P23" s="11">
        <f>IF( COUNT(H23:N23)=Parametry!$K$3,MIN(H23:N23),0)</f>
        <v>0</v>
      </c>
      <c r="Q23" s="11">
        <f t="shared" si="1"/>
        <v>235</v>
      </c>
      <c r="R23" t="str">
        <f t="shared" si="2"/>
        <v>A</v>
      </c>
    </row>
    <row r="24" spans="1:18">
      <c r="A24" s="2">
        <v>23</v>
      </c>
      <c r="B24" s="1" t="s">
        <v>107</v>
      </c>
      <c r="C24" s="1" t="s">
        <v>96</v>
      </c>
      <c r="D24" s="1">
        <v>2011</v>
      </c>
      <c r="E24" s="6" t="str">
        <f>IF( $D24=0, "", IF( AND($D24&lt;=Parametry!$I$3,$D24&gt;=Parametry!$J$3),"U17,U19",  IF( AND($D24&lt;=Parametry!$I$4,$D24&gt;=Parametry!$J$4), "U15",  IF( AND($D24&lt;=Parametry!$I$5, $D24&gt;=Parametry!$J$5), "U13","U11"))))</f>
        <v>U15</v>
      </c>
      <c r="F24" s="28"/>
      <c r="G24" s="1">
        <v>141</v>
      </c>
      <c r="H24" s="7">
        <f>IF(OR(ISNA(VLOOKUP($B24,OP!$C$2:$G$199,5,FALSE)), ISBLANK(VLOOKUP($B24,OP!$C$2:$G$199,5,FALSE)) ),"",VLOOKUP($B24,OP!$C$2:$G$199,5,FALSE))</f>
        <v>48</v>
      </c>
      <c r="I24" s="32" t="str">
        <f>IF(OR(ISNA(VLOOKUP($B24,Kunstat1!$C$2:$G$199,5,FALSE)), ISBLANK(VLOOKUP($B24,Kunstat1!$C$2:$G$199,5,FALSE)) ),"",VLOOKUP($B24,Kunstat1!$C$2:$G$199,5,FALSE))</f>
        <v/>
      </c>
      <c r="J24" s="30">
        <f>IF(OR(ISNA(VLOOKUP($B24,Opatovice1!$C$2:$G$199,5,FALSE)), ISBLANK(VLOOKUP($B24,Opatovice1!$C$2:$G$199,5,FALSE)) ),"",VLOOKUP($B24,Opatovice1!$C$2:$G$199,5,FALSE))</f>
        <v>36</v>
      </c>
      <c r="K24" s="33">
        <f>IF(OR(ISNA(VLOOKUP($B24,Vysocany!$C$2:$G$198,5,FALSE)), ISBLANK(VLOOKUP($B24,Vysocany!$C$2:$G$198,5,FALSE)) ),"",VLOOKUP($B24,Vysocany!$C$2:$G$198,5,FALSE))</f>
        <v>40</v>
      </c>
      <c r="L24" s="34">
        <f>IF(OR(ISNA(VLOOKUP($B24,Kunstat2!$C$2:$G$190,5,FALSE)), ISBLANK(VLOOKUP($B24,Kunstat2!$C$2:$G$190,5,FALSE)) ),"",VLOOKUP($B24,Kunstat2!$C$2:$G$190,5,FALSE))</f>
        <v>36</v>
      </c>
      <c r="M24" s="35">
        <f>IF(OR(ISNA(VLOOKUP($B24,Opatovice2!$C$2:$G$199,5,FALSE)), ISBLANK(VLOOKUP($B24,Opatovice2!$C$2:$G$199,5,FALSE)) ),"",VLOOKUP($B24,Opatovice2!$C$2:$G$199,5,FALSE))</f>
        <v>32</v>
      </c>
      <c r="N24" s="36">
        <f>IF(OR(ISNA(VLOOKUP($B24,Svitavka!$C$2:$G$198,5,FALSE)), ISBLANK(VLOOKUP($B24,Svitavka!$C$2:$G$198,5,FALSE)) ),"",VLOOKUP($B24,Svitavka!$C$2:$G$198,5,FALSE))</f>
        <v>43</v>
      </c>
      <c r="O24" s="11">
        <f t="shared" si="0"/>
        <v>235</v>
      </c>
      <c r="P24" s="11">
        <f>IF( COUNT(H24:N24)=Parametry!$K$3,MIN(H24:N24),0)</f>
        <v>0</v>
      </c>
      <c r="Q24" s="11">
        <f t="shared" si="1"/>
        <v>235</v>
      </c>
      <c r="R24" t="str">
        <f t="shared" si="2"/>
        <v>A</v>
      </c>
    </row>
    <row r="25" spans="1:18">
      <c r="A25" s="2">
        <v>24</v>
      </c>
      <c r="B25" s="1" t="s">
        <v>34</v>
      </c>
      <c r="C25" s="10" t="s">
        <v>99</v>
      </c>
      <c r="D25" s="1">
        <v>2014</v>
      </c>
      <c r="E25" s="6" t="str">
        <f>IF( $D25=0, "", IF( AND($D25&lt;=Parametry!$I$3,$D25&gt;=Parametry!$J$3),"U17,U19",  IF( AND($D25&lt;=Parametry!$I$4,$D25&gt;=Parametry!$J$4), "U15",  IF( AND($D25&lt;=Parametry!$I$5, $D25&gt;=Parametry!$J$5), "U13","U11"))))</f>
        <v>U13</v>
      </c>
      <c r="F25" s="28"/>
      <c r="G25" s="2">
        <v>52</v>
      </c>
      <c r="H25" s="7">
        <f>IF(OR(ISNA(VLOOKUP($B25,OP!$C$2:$G$199,5,FALSE)), ISBLANK(VLOOKUP($B25,OP!$C$2:$G$199,5,FALSE)) ),"",VLOOKUP($B25,OP!$C$2:$G$199,5,FALSE))</f>
        <v>48</v>
      </c>
      <c r="I25" s="32">
        <f>IF(OR(ISNA(VLOOKUP($B25,Kunstat1!$C$2:$G$199,5,FALSE)), ISBLANK(VLOOKUP($B25,Kunstat1!$C$2:$G$199,5,FALSE)) ),"",VLOOKUP($B25,Kunstat1!$C$2:$G$199,5,FALSE))</f>
        <v>32</v>
      </c>
      <c r="J25" s="30">
        <f>IF(OR(ISNA(VLOOKUP($B25,Opatovice1!$C$2:$G$199,5,FALSE)), ISBLANK(VLOOKUP($B25,Opatovice1!$C$2:$G$199,5,FALSE)) ),"",VLOOKUP($B25,Opatovice1!$C$2:$G$199,5,FALSE))</f>
        <v>38</v>
      </c>
      <c r="K25" s="33">
        <f>IF(OR(ISNA(VLOOKUP($B25,Vysocany!$C$2:$G$198,5,FALSE)), ISBLANK(VLOOKUP($B25,Vysocany!$C$2:$G$198,5,FALSE)) ),"",VLOOKUP($B25,Vysocany!$C$2:$G$198,5,FALSE))</f>
        <v>46</v>
      </c>
      <c r="L25" s="34">
        <f>IF(OR(ISNA(VLOOKUP($B25,Kunstat2!$C$2:$G$190,5,FALSE)), ISBLANK(VLOOKUP($B25,Kunstat2!$C$2:$G$190,5,FALSE)) ),"",VLOOKUP($B25,Kunstat2!$C$2:$G$190,5,FALSE))</f>
        <v>32</v>
      </c>
      <c r="M25" s="35">
        <f>IF(OR(ISNA(VLOOKUP($B25,Opatovice2!$C$2:$G$199,5,FALSE)), ISBLANK(VLOOKUP($B25,Opatovice2!$C$2:$G$199,5,FALSE)) ),"",VLOOKUP($B25,Opatovice2!$C$2:$G$199,5,FALSE))</f>
        <v>28</v>
      </c>
      <c r="N25" s="36">
        <f>IF(OR(ISNA(VLOOKUP($B25,Svitavka!$C$2:$G$198,5,FALSE)), ISBLANK(VLOOKUP($B25,Svitavka!$C$2:$G$198,5,FALSE)) ),"",VLOOKUP($B25,Svitavka!$C$2:$G$198,5,FALSE))</f>
        <v>38</v>
      </c>
      <c r="O25" s="11">
        <f t="shared" si="0"/>
        <v>262</v>
      </c>
      <c r="P25" s="11">
        <f>IF( COUNT(H25:N25)=Parametry!$K$3,MIN(H25:N25),0)</f>
        <v>28</v>
      </c>
      <c r="Q25" s="11">
        <f t="shared" si="1"/>
        <v>234</v>
      </c>
      <c r="R25" t="str">
        <f t="shared" si="2"/>
        <v>A</v>
      </c>
    </row>
    <row r="26" spans="1:18">
      <c r="A26" s="2">
        <v>25</v>
      </c>
      <c r="B26" s="1" t="s">
        <v>83</v>
      </c>
      <c r="C26" s="10" t="s">
        <v>96</v>
      </c>
      <c r="D26" s="1">
        <v>2012</v>
      </c>
      <c r="E26" s="6" t="str">
        <f>IF( $D26=0, "", IF( AND($D26&lt;=Parametry!$I$3,$D26&gt;=Parametry!$J$3),"U17,U19",  IF( AND($D26&lt;=Parametry!$I$4,$D26&gt;=Parametry!$J$4), "U15",  IF( AND($D26&lt;=Parametry!$I$5, $D26&gt;=Parametry!$J$5), "U13","U11"))))</f>
        <v>U15</v>
      </c>
      <c r="F26" s="28"/>
      <c r="G26" s="1">
        <v>131</v>
      </c>
      <c r="H26" s="7">
        <f>IF(OR(ISNA(VLOOKUP($B26,OP!$C$2:$G$199,5,FALSE)), ISBLANK(VLOOKUP($B26,OP!$C$2:$G$199,5,FALSE)) ),"",VLOOKUP($B26,OP!$C$2:$G$199,5,FALSE))</f>
        <v>72</v>
      </c>
      <c r="I26" s="32">
        <f>IF(OR(ISNA(VLOOKUP($B26,Kunstat1!$C$2:$G$199,5,FALSE)), ISBLANK(VLOOKUP($B26,Kunstat1!$C$2:$G$199,5,FALSE)) ),"",VLOOKUP($B26,Kunstat1!$C$2:$G$199,5,FALSE))</f>
        <v>26</v>
      </c>
      <c r="J26" s="30">
        <f>IF(OR(ISNA(VLOOKUP($B26,Opatovice1!$C$2:$G$199,5,FALSE)), ISBLANK(VLOOKUP($B26,Opatovice1!$C$2:$G$199,5,FALSE)) ),"",VLOOKUP($B26,Opatovice1!$C$2:$G$199,5,FALSE))</f>
        <v>30</v>
      </c>
      <c r="K26" s="33">
        <f>IF(OR(ISNA(VLOOKUP($B26,Vysocany!$C$2:$G$198,5,FALSE)), ISBLANK(VLOOKUP($B26,Vysocany!$C$2:$G$198,5,FALSE)) ),"",VLOOKUP($B26,Vysocany!$C$2:$G$198,5,FALSE))</f>
        <v>33</v>
      </c>
      <c r="L26" s="34">
        <f>IF(OR(ISNA(VLOOKUP($B26,Kunstat2!$C$2:$G$190,5,FALSE)), ISBLANK(VLOOKUP($B26,Kunstat2!$C$2:$G$190,5,FALSE)) ),"",VLOOKUP($B26,Kunstat2!$C$2:$G$190,5,FALSE))</f>
        <v>27</v>
      </c>
      <c r="M26" s="35">
        <f>IF(OR(ISNA(VLOOKUP($B26,Opatovice2!$C$2:$G$199,5,FALSE)), ISBLANK(VLOOKUP($B26,Opatovice2!$C$2:$G$199,5,FALSE)) ),"",VLOOKUP($B26,Opatovice2!$C$2:$G$199,5,FALSE))</f>
        <v>27</v>
      </c>
      <c r="N26" s="36">
        <f>IF(OR(ISNA(VLOOKUP($B26,Svitavka!$C$2:$G$198,5,FALSE)), ISBLANK(VLOOKUP($B26,Svitavka!$C$2:$G$198,5,FALSE)) ),"",VLOOKUP($B26,Svitavka!$C$2:$G$198,5,FALSE))</f>
        <v>33</v>
      </c>
      <c r="O26" s="11">
        <f t="shared" si="0"/>
        <v>248</v>
      </c>
      <c r="P26" s="11">
        <f>IF( COUNT(H26:N26)=Parametry!$K$3,MIN(H26:N26),0)</f>
        <v>26</v>
      </c>
      <c r="Q26" s="11">
        <f t="shared" si="1"/>
        <v>222</v>
      </c>
      <c r="R26" t="str">
        <f t="shared" si="2"/>
        <v>A</v>
      </c>
    </row>
    <row r="27" spans="1:18">
      <c r="A27" s="2">
        <v>26</v>
      </c>
      <c r="B27" s="10" t="s">
        <v>81</v>
      </c>
      <c r="C27" s="10" t="s">
        <v>99</v>
      </c>
      <c r="D27" s="1">
        <v>2013</v>
      </c>
      <c r="E27" s="6" t="str">
        <f>IF( $D27=0, "", IF( AND($D27&lt;=Parametry!$I$3,$D27&gt;=Parametry!$J$3),"U17,U19",  IF( AND($D27&lt;=Parametry!$I$4,$D27&gt;=Parametry!$J$4), "U15",  IF( AND($D27&lt;=Parametry!$I$5, $D27&gt;=Parametry!$J$5), "U13","U11"))))</f>
        <v>U13</v>
      </c>
      <c r="F27" s="28"/>
      <c r="G27" s="1">
        <v>127</v>
      </c>
      <c r="H27" s="7" t="str">
        <f>IF(OR(ISNA(VLOOKUP($B27,OP!$C$2:$G$199,5,FALSE)), ISBLANK(VLOOKUP($B27,OP!$C$2:$G$199,5,FALSE)) ),"",VLOOKUP($B27,OP!$C$2:$G$199,5,FALSE))</f>
        <v/>
      </c>
      <c r="I27" s="32">
        <f>IF(OR(ISNA(VLOOKUP($B27,Kunstat1!$C$2:$G$199,5,FALSE)), ISBLANK(VLOOKUP($B27,Kunstat1!$C$2:$G$199,5,FALSE)) ),"",VLOOKUP($B27,Kunstat1!$C$2:$G$199,5,FALSE))</f>
        <v>29</v>
      </c>
      <c r="J27" s="30">
        <f>IF(OR(ISNA(VLOOKUP($B27,Opatovice1!$C$2:$G$199,5,FALSE)), ISBLANK(VLOOKUP($B27,Opatovice1!$C$2:$G$199,5,FALSE)) ),"",VLOOKUP($B27,Opatovice1!$C$2:$G$199,5,FALSE))</f>
        <v>35</v>
      </c>
      <c r="K27" s="33">
        <f>IF(OR(ISNA(VLOOKUP($B27,Vysocany!$C$2:$G$198,5,FALSE)), ISBLANK(VLOOKUP($B27,Vysocany!$C$2:$G$198,5,FALSE)) ),"",VLOOKUP($B27,Vysocany!$C$2:$G$198,5,FALSE))</f>
        <v>47</v>
      </c>
      <c r="L27" s="34">
        <f>IF(OR(ISNA(VLOOKUP($B27,Kunstat2!$C$2:$G$190,5,FALSE)), ISBLANK(VLOOKUP($B27,Kunstat2!$C$2:$G$190,5,FALSE)) ),"",VLOOKUP($B27,Kunstat2!$C$2:$G$190,5,FALSE))</f>
        <v>30</v>
      </c>
      <c r="M27" s="35">
        <f>IF(OR(ISNA(VLOOKUP($B27,Opatovice2!$C$2:$G$199,5,FALSE)), ISBLANK(VLOOKUP($B27,Opatovice2!$C$2:$G$199,5,FALSE)) ),"",VLOOKUP($B27,Opatovice2!$C$2:$G$199,5,FALSE))</f>
        <v>29</v>
      </c>
      <c r="N27" s="36">
        <f>IF(OR(ISNA(VLOOKUP($B27,Svitavka!$C$2:$G$198,5,FALSE)), ISBLANK(VLOOKUP($B27,Svitavka!$C$2:$G$198,5,FALSE)) ),"",VLOOKUP($B27,Svitavka!$C$2:$G$198,5,FALSE))</f>
        <v>36</v>
      </c>
      <c r="O27" s="11">
        <f t="shared" si="0"/>
        <v>206</v>
      </c>
      <c r="P27" s="11">
        <f>IF( COUNT(H27:N27)=Parametry!$K$3,MIN(H27:N27),0)</f>
        <v>0</v>
      </c>
      <c r="Q27" s="11">
        <f t="shared" si="1"/>
        <v>206</v>
      </c>
      <c r="R27" t="str">
        <f t="shared" si="2"/>
        <v>A</v>
      </c>
    </row>
    <row r="28" spans="1:18">
      <c r="A28" s="2">
        <v>27</v>
      </c>
      <c r="B28" s="1" t="s">
        <v>54</v>
      </c>
      <c r="C28" s="10" t="s">
        <v>92</v>
      </c>
      <c r="D28" s="1">
        <v>2014</v>
      </c>
      <c r="E28" s="6" t="str">
        <f>IF( $D28=0, "", IF( AND($D28&lt;=Parametry!$I$3,$D28&gt;=Parametry!$J$3),"U17,U19",  IF( AND($D28&lt;=Parametry!$I$4,$D28&gt;=Parametry!$J$4), "U15",  IF( AND($D28&lt;=Parametry!$I$5, $D28&gt;=Parametry!$J$5), "U13","U11"))))</f>
        <v>U13</v>
      </c>
      <c r="F28" s="28"/>
      <c r="G28" s="2">
        <v>56</v>
      </c>
      <c r="H28" s="7">
        <f>IF(OR(ISNA(VLOOKUP($B28,OP!$C$2:$G$199,5,FALSE)), ISBLANK(VLOOKUP($B28,OP!$C$2:$G$199,5,FALSE)) ),"",VLOOKUP($B28,OP!$C$2:$G$199,5,FALSE))</f>
        <v>63</v>
      </c>
      <c r="I28" s="32" t="str">
        <f>IF(OR(ISNA(VLOOKUP($B28,Kunstat1!$C$2:$G$199,5,FALSE)), ISBLANK(VLOOKUP($B28,Kunstat1!$C$2:$G$199,5,FALSE)) ),"",VLOOKUP($B28,Kunstat1!$C$2:$G$199,5,FALSE))</f>
        <v/>
      </c>
      <c r="J28" s="30">
        <f>IF(OR(ISNA(VLOOKUP($B28,Opatovice1!$C$2:$G$199,5,FALSE)), ISBLANK(VLOOKUP($B28,Opatovice1!$C$2:$G$199,5,FALSE)) ),"",VLOOKUP($B28,Opatovice1!$C$2:$G$199,5,FALSE))</f>
        <v>50</v>
      </c>
      <c r="K28" s="33" t="str">
        <f>IF(OR(ISNA(VLOOKUP($B28,Vysocany!$C$2:$G$198,5,FALSE)), ISBLANK(VLOOKUP($B28,Vysocany!$C$2:$G$198,5,FALSE)) ),"",VLOOKUP($B28,Vysocany!$C$2:$G$198,5,FALSE))</f>
        <v/>
      </c>
      <c r="L28" s="34">
        <f>IF(OR(ISNA(VLOOKUP($B28,Kunstat2!$C$2:$G$190,5,FALSE)), ISBLANK(VLOOKUP($B28,Kunstat2!$C$2:$G$190,5,FALSE)) ),"",VLOOKUP($B28,Kunstat2!$C$2:$G$190,5,FALSE))</f>
        <v>45</v>
      </c>
      <c r="M28" s="35">
        <f>IF(OR(ISNA(VLOOKUP($B28,Opatovice2!$C$2:$G$199,5,FALSE)), ISBLANK(VLOOKUP($B28,Opatovice2!$C$2:$G$199,5,FALSE)) ),"",VLOOKUP($B28,Opatovice2!$C$2:$G$199,5,FALSE))</f>
        <v>43</v>
      </c>
      <c r="N28" s="36" t="str">
        <f>IF(OR(ISNA(VLOOKUP($B28,Svitavka!$C$2:$G$198,5,FALSE)), ISBLANK(VLOOKUP($B28,Svitavka!$C$2:$G$198,5,FALSE)) ),"",VLOOKUP($B28,Svitavka!$C$2:$G$198,5,FALSE))</f>
        <v/>
      </c>
      <c r="O28" s="11">
        <f t="shared" si="0"/>
        <v>201</v>
      </c>
      <c r="P28" s="11">
        <f>IF( COUNT(H28:N28)=Parametry!$K$3,MIN(H28:N28),0)</f>
        <v>0</v>
      </c>
      <c r="Q28" s="11">
        <f t="shared" si="1"/>
        <v>201</v>
      </c>
      <c r="R28" t="str">
        <f t="shared" si="2"/>
        <v>A</v>
      </c>
    </row>
    <row r="29" spans="1:18">
      <c r="A29" s="2">
        <v>28</v>
      </c>
      <c r="B29" s="1" t="s">
        <v>112</v>
      </c>
      <c r="C29" s="1" t="s">
        <v>97</v>
      </c>
      <c r="D29" s="1">
        <v>2015</v>
      </c>
      <c r="E29" s="6" t="str">
        <f>IF( $D29=0, "", IF( AND($D29&lt;=Parametry!$I$3,$D29&gt;=Parametry!$J$3),"U17,U19",  IF( AND($D29&lt;=Parametry!$I$4,$D29&gt;=Parametry!$J$4), "U15",  IF( AND($D29&lt;=Parametry!$I$5, $D29&gt;=Parametry!$J$5), "U13","U11"))))</f>
        <v>U11</v>
      </c>
      <c r="F29" s="28"/>
      <c r="G29" s="1">
        <v>151</v>
      </c>
      <c r="H29" s="7" t="str">
        <f>IF(OR(ISNA(VLOOKUP($B29,OP!$C$2:$G$199,5,FALSE)), ISBLANK(VLOOKUP($B29,OP!$C$2:$G$199,5,FALSE)) ),"",VLOOKUP($B29,OP!$C$2:$G$199,5,FALSE))</f>
        <v/>
      </c>
      <c r="I29" s="32">
        <f>IF(OR(ISNA(VLOOKUP($B29,Kunstat1!$C$2:$G$199,5,FALSE)), ISBLANK(VLOOKUP($B29,Kunstat1!$C$2:$G$199,5,FALSE)) ),"",VLOOKUP($B29,Kunstat1!$C$2:$G$199,5,FALSE))</f>
        <v>19</v>
      </c>
      <c r="J29" s="30">
        <f>IF(OR(ISNA(VLOOKUP($B29,Opatovice1!$C$2:$G$199,5,FALSE)), ISBLANK(VLOOKUP($B29,Opatovice1!$C$2:$G$199,5,FALSE)) ),"",VLOOKUP($B29,Opatovice1!$C$2:$G$199,5,FALSE))</f>
        <v>33</v>
      </c>
      <c r="K29" s="33">
        <f>IF(OR(ISNA(VLOOKUP($B29,Vysocany!$C$2:$G$198,5,FALSE)), ISBLANK(VLOOKUP($B29,Vysocany!$C$2:$G$198,5,FALSE)) ),"",VLOOKUP($B29,Vysocany!$C$2:$G$198,5,FALSE))</f>
        <v>42</v>
      </c>
      <c r="L29" s="34">
        <f>IF(OR(ISNA(VLOOKUP($B29,Kunstat2!$C$2:$G$190,5,FALSE)), ISBLANK(VLOOKUP($B29,Kunstat2!$C$2:$G$190,5,FALSE)) ),"",VLOOKUP($B29,Kunstat2!$C$2:$G$190,5,FALSE))</f>
        <v>29</v>
      </c>
      <c r="M29" s="35">
        <f>IF(OR(ISNA(VLOOKUP($B29,Opatovice2!$C$2:$G$199,5,FALSE)), ISBLANK(VLOOKUP($B29,Opatovice2!$C$2:$G$199,5,FALSE)) ),"",VLOOKUP($B29,Opatovice2!$C$2:$G$199,5,FALSE))</f>
        <v>35</v>
      </c>
      <c r="N29" s="36">
        <f>IF(OR(ISNA(VLOOKUP($B29,Svitavka!$C$2:$G$198,5,FALSE)), ISBLANK(VLOOKUP($B29,Svitavka!$C$2:$G$198,5,FALSE)) ),"",VLOOKUP($B29,Svitavka!$C$2:$G$198,5,FALSE))</f>
        <v>42</v>
      </c>
      <c r="O29" s="11">
        <f t="shared" si="0"/>
        <v>200</v>
      </c>
      <c r="P29" s="11">
        <f>IF( COUNT(H29:N29)=Parametry!$K$3,MIN(H29:N29),0)</f>
        <v>0</v>
      </c>
      <c r="Q29" s="11">
        <f t="shared" si="1"/>
        <v>200</v>
      </c>
      <c r="R29" t="str">
        <f t="shared" si="2"/>
        <v>A</v>
      </c>
    </row>
    <row r="30" spans="1:18">
      <c r="A30" s="2">
        <v>29</v>
      </c>
      <c r="B30" s="1" t="s">
        <v>105</v>
      </c>
      <c r="C30" s="1" t="s">
        <v>95</v>
      </c>
      <c r="D30" s="1">
        <v>2012</v>
      </c>
      <c r="E30" s="6" t="str">
        <f>IF( $D30=0, "", IF( AND($D30&lt;=Parametry!$I$3,$D30&gt;=Parametry!$J$3),"U17,U19",  IF( AND($D30&lt;=Parametry!$I$4,$D30&gt;=Parametry!$J$4), "U15",  IF( AND($D30&lt;=Parametry!$I$5, $D30&gt;=Parametry!$J$5), "U13","U11"))))</f>
        <v>U15</v>
      </c>
      <c r="F30" s="28"/>
      <c r="G30" s="1">
        <v>130</v>
      </c>
      <c r="H30" s="7" t="str">
        <f>IF(OR(ISNA(VLOOKUP($B30,OP!$C$2:$G$199,5,FALSE)), ISBLANK(VLOOKUP($B30,OP!$C$2:$G$199,5,FALSE)) ),"",VLOOKUP($B30,OP!$C$2:$G$199,5,FALSE))</f>
        <v/>
      </c>
      <c r="I30" s="32" t="str">
        <f>IF(OR(ISNA(VLOOKUP($B30,Kunstat1!$C$2:$G$199,5,FALSE)), ISBLANK(VLOOKUP($B30,Kunstat1!$C$2:$G$199,5,FALSE)) ),"",VLOOKUP($B30,Kunstat1!$C$2:$G$199,5,FALSE))</f>
        <v/>
      </c>
      <c r="J30" s="30">
        <f>IF(OR(ISNA(VLOOKUP($B30,Opatovice1!$C$2:$G$199,5,FALSE)), ISBLANK(VLOOKUP($B30,Opatovice1!$C$2:$G$199,5,FALSE)) ),"",VLOOKUP($B30,Opatovice1!$C$2:$G$199,5,FALSE))</f>
        <v>40</v>
      </c>
      <c r="K30" s="33">
        <f>IF(OR(ISNA(VLOOKUP($B30,Vysocany!$C$2:$G$198,5,FALSE)), ISBLANK(VLOOKUP($B30,Vysocany!$C$2:$G$198,5,FALSE)) ),"",VLOOKUP($B30,Vysocany!$C$2:$G$198,5,FALSE))</f>
        <v>43</v>
      </c>
      <c r="L30" s="34">
        <f>IF(OR(ISNA(VLOOKUP($B30,Kunstat2!$C$2:$G$190,5,FALSE)), ISBLANK(VLOOKUP($B30,Kunstat2!$C$2:$G$190,5,FALSE)) ),"",VLOOKUP($B30,Kunstat2!$C$2:$G$190,5,FALSE))</f>
        <v>34</v>
      </c>
      <c r="M30" s="35">
        <f>IF(OR(ISNA(VLOOKUP($B30,Opatovice2!$C$2:$G$199,5,FALSE)), ISBLANK(VLOOKUP($B30,Opatovice2!$C$2:$G$199,5,FALSE)) ),"",VLOOKUP($B30,Opatovice2!$C$2:$G$199,5,FALSE))</f>
        <v>30</v>
      </c>
      <c r="N30" s="36">
        <f>IF(OR(ISNA(VLOOKUP($B30,Svitavka!$C$2:$G$198,5,FALSE)), ISBLANK(VLOOKUP($B30,Svitavka!$C$2:$G$198,5,FALSE)) ),"",VLOOKUP($B30,Svitavka!$C$2:$G$198,5,FALSE))</f>
        <v>40</v>
      </c>
      <c r="O30" s="11">
        <f t="shared" si="0"/>
        <v>187</v>
      </c>
      <c r="P30" s="11">
        <f>IF( COUNT(H30:N30)=Parametry!$K$3,MIN(H30:N30),0)</f>
        <v>0</v>
      </c>
      <c r="Q30" s="11">
        <f t="shared" si="1"/>
        <v>187</v>
      </c>
      <c r="R30" t="str">
        <f t="shared" si="2"/>
        <v>A</v>
      </c>
    </row>
    <row r="31" spans="1:18">
      <c r="A31" s="2">
        <v>30</v>
      </c>
      <c r="B31" s="1" t="s">
        <v>84</v>
      </c>
      <c r="C31" s="10" t="s">
        <v>95</v>
      </c>
      <c r="D31" s="1">
        <v>2013</v>
      </c>
      <c r="E31" s="6" t="str">
        <f>IF( $D31=0, "", IF( AND($D31&lt;=Parametry!$I$3,$D31&gt;=Parametry!$J$3),"U17,U19",  IF( AND($D31&lt;=Parametry!$I$4,$D31&gt;=Parametry!$J$4), "U15",  IF( AND($D31&lt;=Parametry!$I$5, $D31&gt;=Parametry!$J$5), "U13","U11"))))</f>
        <v>U13</v>
      </c>
      <c r="F31" s="28"/>
      <c r="G31" s="1">
        <v>128</v>
      </c>
      <c r="H31" s="7" t="str">
        <f>IF(OR(ISNA(VLOOKUP($B31,OP!$C$2:$G$199,5,FALSE)), ISBLANK(VLOOKUP($B31,OP!$C$2:$G$199,5,FALSE)) ),"",VLOOKUP($B31,OP!$C$2:$G$199,5,FALSE))</f>
        <v/>
      </c>
      <c r="I31" s="32" t="str">
        <f>IF(OR(ISNA(VLOOKUP($B31,Kunstat1!$C$2:$G$199,5,FALSE)), ISBLANK(VLOOKUP($B31,Kunstat1!$C$2:$G$199,5,FALSE)) ),"",VLOOKUP($B31,Kunstat1!$C$2:$G$199,5,FALSE))</f>
        <v/>
      </c>
      <c r="J31" s="30">
        <f>IF(OR(ISNA(VLOOKUP($B31,Opatovice1!$C$2:$G$199,5,FALSE)), ISBLANK(VLOOKUP($B31,Opatovice1!$C$2:$G$199,5,FALSE)) ),"",VLOOKUP($B31,Opatovice1!$C$2:$G$199,5,FALSE))</f>
        <v>39</v>
      </c>
      <c r="K31" s="33">
        <f>IF(OR(ISNA(VLOOKUP($B31,Vysocany!$C$2:$G$198,5,FALSE)), ISBLANK(VLOOKUP($B31,Vysocany!$C$2:$G$198,5,FALSE)) ),"",VLOOKUP($B31,Vysocany!$C$2:$G$198,5,FALSE))</f>
        <v>55</v>
      </c>
      <c r="L31" s="34">
        <f>IF(OR(ISNA(VLOOKUP($B31,Kunstat2!$C$2:$G$190,5,FALSE)), ISBLANK(VLOOKUP($B31,Kunstat2!$C$2:$G$190,5,FALSE)) ),"",VLOOKUP($B31,Kunstat2!$C$2:$G$190,5,FALSE))</f>
        <v>41</v>
      </c>
      <c r="M31" s="35" t="str">
        <f>IF(OR(ISNA(VLOOKUP($B31,Opatovice2!$C$2:$G$199,5,FALSE)), ISBLANK(VLOOKUP($B31,Opatovice2!$C$2:$G$199,5,FALSE)) ),"",VLOOKUP($B31,Opatovice2!$C$2:$G$199,5,FALSE))</f>
        <v/>
      </c>
      <c r="N31" s="36">
        <f>IF(OR(ISNA(VLOOKUP($B31,Svitavka!$C$2:$G$198,5,FALSE)), ISBLANK(VLOOKUP($B31,Svitavka!$C$2:$G$198,5,FALSE)) ),"",VLOOKUP($B31,Svitavka!$C$2:$G$198,5,FALSE))</f>
        <v>48</v>
      </c>
      <c r="O31" s="11">
        <f t="shared" si="0"/>
        <v>183</v>
      </c>
      <c r="P31" s="11">
        <f>IF( COUNT(H31:N31)=Parametry!$K$3,MIN(H31:N31),0)</f>
        <v>0</v>
      </c>
      <c r="Q31" s="11">
        <f t="shared" si="1"/>
        <v>183</v>
      </c>
      <c r="R31" t="str">
        <f t="shared" si="2"/>
        <v>A</v>
      </c>
    </row>
    <row r="32" spans="1:18">
      <c r="A32" s="2">
        <v>31</v>
      </c>
      <c r="B32" s="1" t="s">
        <v>121</v>
      </c>
      <c r="C32" s="10" t="s">
        <v>92</v>
      </c>
      <c r="D32" s="1">
        <v>2013</v>
      </c>
      <c r="E32" s="6" t="str">
        <f>IF( $D32=0, "", IF( AND($D32&lt;=Parametry!$I$3,$D32&gt;=Parametry!$J$3),"U17,U19",  IF( AND($D32&lt;=Parametry!$I$4,$D32&gt;=Parametry!$J$4), "U15",  IF( AND($D32&lt;=Parametry!$I$5, $D32&gt;=Parametry!$J$5), "U13","U11"))))</f>
        <v>U13</v>
      </c>
      <c r="F32" s="28"/>
      <c r="G32" s="2">
        <v>165</v>
      </c>
      <c r="H32" s="7">
        <f>IF(OR(ISNA(VLOOKUP($B32,OP!$C$2:$G$199,5,FALSE)), ISBLANK(VLOOKUP($B32,OP!$C$2:$G$199,5,FALSE)) ),"",VLOOKUP($B32,OP!$C$2:$G$199,5,FALSE))</f>
        <v>60</v>
      </c>
      <c r="I32" s="32">
        <f>IF(OR(ISNA(VLOOKUP($B32,Kunstat1!$C$2:$G$199,5,FALSE)), ISBLANK(VLOOKUP($B32,Kunstat1!$C$2:$G$199,5,FALSE)) ),"",VLOOKUP($B32,Kunstat1!$C$2:$G$199,5,FALSE))</f>
        <v>14</v>
      </c>
      <c r="J32" s="30">
        <f>IF(OR(ISNA(VLOOKUP($B32,Opatovice1!$C$2:$G$199,5,FALSE)), ISBLANK(VLOOKUP($B32,Opatovice1!$C$2:$G$199,5,FALSE)) ),"",VLOOKUP($B32,Opatovice1!$C$2:$G$199,5,FALSE))</f>
        <v>18</v>
      </c>
      <c r="K32" s="33">
        <f>IF(OR(ISNA(VLOOKUP($B32,Vysocany!$C$2:$G$198,5,FALSE)), ISBLANK(VLOOKUP($B32,Vysocany!$C$2:$G$198,5,FALSE)) ),"",VLOOKUP($B32,Vysocany!$C$2:$G$198,5,FALSE))</f>
        <v>27</v>
      </c>
      <c r="L32" s="34">
        <f>IF(OR(ISNA(VLOOKUP($B32,Kunstat2!$C$2:$G$190,5,FALSE)), ISBLANK(VLOOKUP($B32,Kunstat2!$C$2:$G$190,5,FALSE)) ),"",VLOOKUP($B32,Kunstat2!$C$2:$G$190,5,FALSE))</f>
        <v>33</v>
      </c>
      <c r="M32" s="35">
        <f>IF(OR(ISNA(VLOOKUP($B32,Opatovice2!$C$2:$G$199,5,FALSE)), ISBLANK(VLOOKUP($B32,Opatovice2!$C$2:$G$199,5,FALSE)) ),"",VLOOKUP($B32,Opatovice2!$C$2:$G$199,5,FALSE))</f>
        <v>25</v>
      </c>
      <c r="N32" s="36" t="str">
        <f>IF(OR(ISNA(VLOOKUP($B32,Svitavka!$C$2:$G$198,5,FALSE)), ISBLANK(VLOOKUP($B32,Svitavka!$C$2:$G$198,5,FALSE)) ),"",VLOOKUP($B32,Svitavka!$C$2:$G$198,5,FALSE))</f>
        <v/>
      </c>
      <c r="O32" s="11">
        <f t="shared" si="0"/>
        <v>177</v>
      </c>
      <c r="P32" s="11">
        <f>IF( COUNT(H32:N32)=Parametry!$K$3,MIN(H32:N32),0)</f>
        <v>0</v>
      </c>
      <c r="Q32" s="11">
        <f t="shared" si="1"/>
        <v>177</v>
      </c>
      <c r="R32" t="str">
        <f t="shared" si="2"/>
        <v>A</v>
      </c>
    </row>
    <row r="33" spans="1:18">
      <c r="A33" s="2">
        <v>32</v>
      </c>
      <c r="B33" s="1" t="s">
        <v>26</v>
      </c>
      <c r="C33" s="10" t="s">
        <v>92</v>
      </c>
      <c r="D33" s="1">
        <v>2010</v>
      </c>
      <c r="E33" s="6" t="str">
        <f>IF( $D33=0, "", IF( AND($D33&lt;=Parametry!$I$3,$D33&gt;=Parametry!$J$3),"U17,U19",  IF( AND($D33&lt;=Parametry!$I$4,$D33&gt;=Parametry!$J$4), "U15",  IF( AND($D33&lt;=Parametry!$I$5, $D33&gt;=Parametry!$J$5), "U13","U11"))))</f>
        <v>U17,U19</v>
      </c>
      <c r="F33" s="28"/>
      <c r="G33" s="2">
        <v>9</v>
      </c>
      <c r="H33" s="7" t="str">
        <f>IF(OR(ISNA(VLOOKUP($B33,OP!$C$2:$G$199,5,FALSE)), ISBLANK(VLOOKUP($B33,OP!$C$2:$G$199,5,FALSE)) ),"",VLOOKUP($B33,OP!$C$2:$G$199,5,FALSE))</f>
        <v/>
      </c>
      <c r="I33" s="32" t="str">
        <f>IF(OR(ISNA(VLOOKUP($B33,Kunstat1!$C$2:$G$199,5,FALSE)), ISBLANK(VLOOKUP($B33,Kunstat1!$C$2:$G$199,5,FALSE)) ),"",VLOOKUP($B33,Kunstat1!$C$2:$G$199,5,FALSE))</f>
        <v/>
      </c>
      <c r="J33" s="30">
        <f>IF(OR(ISNA(VLOOKUP($B33,Opatovice1!$C$2:$G$199,5,FALSE)), ISBLANK(VLOOKUP($B33,Opatovice1!$C$2:$G$199,5,FALSE)) ),"",VLOOKUP($B33,Opatovice1!$C$2:$G$199,5,FALSE))</f>
        <v>61</v>
      </c>
      <c r="K33" s="33">
        <f>IF(OR(ISNA(VLOOKUP($B33,Vysocany!$C$2:$G$198,5,FALSE)), ISBLANK(VLOOKUP($B33,Vysocany!$C$2:$G$198,5,FALSE)) ),"",VLOOKUP($B33,Vysocany!$C$2:$G$198,5,FALSE))</f>
        <v>68</v>
      </c>
      <c r="L33" s="34">
        <f>IF(OR(ISNA(VLOOKUP($B33,Kunstat2!$C$2:$G$190,5,FALSE)), ISBLANK(VLOOKUP($B33,Kunstat2!$C$2:$G$190,5,FALSE)) ),"",VLOOKUP($B33,Kunstat2!$C$2:$G$190,5,FALSE))</f>
        <v>46</v>
      </c>
      <c r="M33" s="35" t="str">
        <f>IF(OR(ISNA(VLOOKUP($B33,Opatovice2!$C$2:$G$199,5,FALSE)), ISBLANK(VLOOKUP($B33,Opatovice2!$C$2:$G$199,5,FALSE)) ),"",VLOOKUP($B33,Opatovice2!$C$2:$G$199,5,FALSE))</f>
        <v/>
      </c>
      <c r="N33" s="36" t="str">
        <f>IF(OR(ISNA(VLOOKUP($B33,Svitavka!$C$2:$G$198,5,FALSE)), ISBLANK(VLOOKUP($B33,Svitavka!$C$2:$G$198,5,FALSE)) ),"",VLOOKUP($B33,Svitavka!$C$2:$G$198,5,FALSE))</f>
        <v/>
      </c>
      <c r="O33" s="11">
        <f t="shared" si="0"/>
        <v>175</v>
      </c>
      <c r="P33" s="11">
        <f>IF( COUNT(H33:N33)=Parametry!$K$3,MIN(H33:N33),0)</f>
        <v>0</v>
      </c>
      <c r="Q33" s="11">
        <f t="shared" si="1"/>
        <v>175</v>
      </c>
      <c r="R33" t="str">
        <f t="shared" si="2"/>
        <v>A</v>
      </c>
    </row>
    <row r="34" spans="1:18">
      <c r="A34" s="2">
        <v>33</v>
      </c>
      <c r="B34" s="1" t="s">
        <v>116</v>
      </c>
      <c r="C34" s="1" t="s">
        <v>96</v>
      </c>
      <c r="D34" s="1">
        <v>2011</v>
      </c>
      <c r="E34" s="6" t="str">
        <f>IF( $D34=0, "", IF( AND($D34&lt;=Parametry!$I$3,$D34&gt;=Parametry!$J$3),"U17,U19",  IF( AND($D34&lt;=Parametry!$I$4,$D34&gt;=Parametry!$J$4), "U15",  IF( AND($D34&lt;=Parametry!$I$5, $D34&gt;=Parametry!$J$5), "U13","U11"))))</f>
        <v>U15</v>
      </c>
      <c r="F34" s="28"/>
      <c r="G34" s="2">
        <v>158</v>
      </c>
      <c r="H34" s="7" t="str">
        <f>IF(OR(ISNA(VLOOKUP($B34,OP!$C$2:$G$199,5,FALSE)), ISBLANK(VLOOKUP($B34,OP!$C$2:$G$199,5,FALSE)) ),"",VLOOKUP($B34,OP!$C$2:$G$199,5,FALSE))</f>
        <v/>
      </c>
      <c r="I34" s="32">
        <f>IF(OR(ISNA(VLOOKUP($B34,Kunstat1!$C$2:$G$199,5,FALSE)), ISBLANK(VLOOKUP($B34,Kunstat1!$C$2:$G$199,5,FALSE)) ),"",VLOOKUP($B34,Kunstat1!$C$2:$G$199,5,FALSE))</f>
        <v>22</v>
      </c>
      <c r="J34" s="30">
        <f>IF(OR(ISNA(VLOOKUP($B34,Opatovice1!$C$2:$G$199,5,FALSE)), ISBLANK(VLOOKUP($B34,Opatovice1!$C$2:$G$199,5,FALSE)) ),"",VLOOKUP($B34,Opatovice1!$C$2:$G$199,5,FALSE))</f>
        <v>31</v>
      </c>
      <c r="K34" s="33">
        <f>IF(OR(ISNA(VLOOKUP($B34,Vysocany!$C$2:$G$198,5,FALSE)), ISBLANK(VLOOKUP($B34,Vysocany!$C$2:$G$198,5,FALSE)) ),"",VLOOKUP($B34,Vysocany!$C$2:$G$198,5,FALSE))</f>
        <v>37</v>
      </c>
      <c r="L34" s="34">
        <f>IF(OR(ISNA(VLOOKUP($B34,Kunstat2!$C$2:$G$190,5,FALSE)), ISBLANK(VLOOKUP($B34,Kunstat2!$C$2:$G$190,5,FALSE)) ),"",VLOOKUP($B34,Kunstat2!$C$2:$G$190,5,FALSE))</f>
        <v>25</v>
      </c>
      <c r="M34" s="35">
        <f>IF(OR(ISNA(VLOOKUP($B34,Opatovice2!$C$2:$G$199,5,FALSE)), ISBLANK(VLOOKUP($B34,Opatovice2!$C$2:$G$199,5,FALSE)) ),"",VLOOKUP($B34,Opatovice2!$C$2:$G$199,5,FALSE))</f>
        <v>22</v>
      </c>
      <c r="N34" s="36">
        <f>IF(OR(ISNA(VLOOKUP($B34,Svitavka!$C$2:$G$198,5,FALSE)), ISBLANK(VLOOKUP($B34,Svitavka!$C$2:$G$198,5,FALSE)) ),"",VLOOKUP($B34,Svitavka!$C$2:$G$198,5,FALSE))</f>
        <v>31</v>
      </c>
      <c r="O34" s="11">
        <f t="shared" ref="O34:O65" si="3">SUM(H34:N34)</f>
        <v>168</v>
      </c>
      <c r="P34" s="11">
        <f>IF( COUNT(H34:N34)=Parametry!$K$3,MIN(H34:N34),0)</f>
        <v>0</v>
      </c>
      <c r="Q34" s="11">
        <f t="shared" ref="Q34:Q65" si="4">O34-P34</f>
        <v>168</v>
      </c>
      <c r="R34" t="str">
        <f t="shared" ref="R34:R65" si="5">IF(O34&gt;0,"A","N")</f>
        <v>A</v>
      </c>
    </row>
    <row r="35" spans="1:18">
      <c r="A35" s="2">
        <v>34</v>
      </c>
      <c r="B35" s="1" t="s">
        <v>56</v>
      </c>
      <c r="C35" s="1" t="s">
        <v>98</v>
      </c>
      <c r="D35" s="1">
        <v>2008</v>
      </c>
      <c r="E35" s="6" t="str">
        <f>IF( $D35=0, "", IF( AND($D35&lt;=Parametry!$I$3,$D35&gt;=Parametry!$J$3),"U17,U19",  IF( AND($D35&lt;=Parametry!$I$4,$D35&gt;=Parametry!$J$4), "U15",  IF( AND($D35&lt;=Parametry!$I$5, $D35&gt;=Parametry!$J$5), "U13","U11"))))</f>
        <v>U17,U19</v>
      </c>
      <c r="F35" s="28"/>
      <c r="G35" s="2">
        <v>10</v>
      </c>
      <c r="H35" s="7" t="str">
        <f>IF(OR(ISNA(VLOOKUP($B35,OP!$C$2:$G$199,5,FALSE)), ISBLANK(VLOOKUP($B35,OP!$C$2:$G$199,5,FALSE)) ),"",VLOOKUP($B35,OP!$C$2:$G$199,5,FALSE))</f>
        <v/>
      </c>
      <c r="I35" s="32">
        <f>IF(OR(ISNA(VLOOKUP($B35,Kunstat1!$C$2:$G$199,5,FALSE)), ISBLANK(VLOOKUP($B35,Kunstat1!$C$2:$G$199,5,FALSE)) ),"",VLOOKUP($B35,Kunstat1!$C$2:$G$199,5,FALSE))</f>
        <v>39</v>
      </c>
      <c r="J35" s="30">
        <f>IF(OR(ISNA(VLOOKUP($B35,Opatovice1!$C$2:$G$199,5,FALSE)), ISBLANK(VLOOKUP($B35,Opatovice1!$C$2:$G$199,5,FALSE)) ),"",VLOOKUP($B35,Opatovice1!$C$2:$G$199,5,FALSE))</f>
        <v>62</v>
      </c>
      <c r="K35" s="33">
        <f>IF(OR(ISNA(VLOOKUP($B35,Vysocany!$C$2:$G$198,5,FALSE)), ISBLANK(VLOOKUP($B35,Vysocany!$C$2:$G$198,5,FALSE)) ),"",VLOOKUP($B35,Vysocany!$C$2:$G$198,5,FALSE))</f>
        <v>62</v>
      </c>
      <c r="L35" s="34" t="str">
        <f>IF(OR(ISNA(VLOOKUP($B35,Kunstat2!$C$2:$G$190,5,FALSE)), ISBLANK(VLOOKUP($B35,Kunstat2!$C$2:$G$190,5,FALSE)) ),"",VLOOKUP($B35,Kunstat2!$C$2:$G$190,5,FALSE))</f>
        <v/>
      </c>
      <c r="M35" s="35" t="str">
        <f>IF(OR(ISNA(VLOOKUP($B35,Opatovice2!$C$2:$G$199,5,FALSE)), ISBLANK(VLOOKUP($B35,Opatovice2!$C$2:$G$199,5,FALSE)) ),"",VLOOKUP($B35,Opatovice2!$C$2:$G$199,5,FALSE))</f>
        <v/>
      </c>
      <c r="N35" s="36" t="str">
        <f>IF(OR(ISNA(VLOOKUP($B35,Svitavka!$C$2:$G$198,5,FALSE)), ISBLANK(VLOOKUP($B35,Svitavka!$C$2:$G$198,5,FALSE)) ),"",VLOOKUP($B35,Svitavka!$C$2:$G$198,5,FALSE))</f>
        <v/>
      </c>
      <c r="O35" s="11">
        <f t="shared" si="3"/>
        <v>163</v>
      </c>
      <c r="P35" s="11">
        <f>IF( COUNT(H35:N35)=Parametry!$K$3,MIN(H35:N35),0)</f>
        <v>0</v>
      </c>
      <c r="Q35" s="11">
        <f t="shared" si="4"/>
        <v>163</v>
      </c>
      <c r="R35" t="str">
        <f t="shared" si="5"/>
        <v>A</v>
      </c>
    </row>
    <row r="36" spans="1:18">
      <c r="A36" s="2">
        <v>35</v>
      </c>
      <c r="B36" s="1" t="s">
        <v>52</v>
      </c>
      <c r="C36" s="1" t="s">
        <v>92</v>
      </c>
      <c r="D36" s="1">
        <v>2013</v>
      </c>
      <c r="E36" s="6" t="str">
        <f>IF( $D36=0, "", IF( AND($D36&lt;=Parametry!$I$3,$D36&gt;=Parametry!$J$3),"U17,U19",  IF( AND($D36&lt;=Parametry!$I$4,$D36&gt;=Parametry!$J$4), "U15",  IF( AND($D36&lt;=Parametry!$I$5, $D36&gt;=Parametry!$J$5), "U13","U11"))))</f>
        <v>U13</v>
      </c>
      <c r="F36" s="28"/>
      <c r="G36" s="2">
        <v>78</v>
      </c>
      <c r="H36" s="7">
        <f>IF(OR(ISNA(VLOOKUP($B36,OP!$C$2:$G$199,5,FALSE)), ISBLANK(VLOOKUP($B36,OP!$C$2:$G$199,5,FALSE)) ),"",VLOOKUP($B36,OP!$C$2:$G$199,5,FALSE))</f>
        <v>48</v>
      </c>
      <c r="I36" s="32" t="str">
        <f>IF(OR(ISNA(VLOOKUP($B36,Kunstat1!$C$2:$G$199,5,FALSE)), ISBLANK(VLOOKUP($B36,Kunstat1!$C$2:$G$199,5,FALSE)) ),"",VLOOKUP($B36,Kunstat1!$C$2:$G$199,5,FALSE))</f>
        <v/>
      </c>
      <c r="J36" s="30">
        <f>IF(OR(ISNA(VLOOKUP($B36,Opatovice1!$C$2:$G$199,5,FALSE)), ISBLANK(VLOOKUP($B36,Opatovice1!$C$2:$G$199,5,FALSE)) ),"",VLOOKUP($B36,Opatovice1!$C$2:$G$199,5,FALSE))</f>
        <v>42</v>
      </c>
      <c r="K36" s="33">
        <f>IF(OR(ISNA(VLOOKUP($B36,Vysocany!$C$2:$G$198,5,FALSE)), ISBLANK(VLOOKUP($B36,Vysocany!$C$2:$G$198,5,FALSE)) ),"",VLOOKUP($B36,Vysocany!$C$2:$G$198,5,FALSE))</f>
        <v>45</v>
      </c>
      <c r="L36" s="34">
        <f>IF(OR(ISNA(VLOOKUP($B36,Kunstat2!$C$2:$G$190,5,FALSE)), ISBLANK(VLOOKUP($B36,Kunstat2!$C$2:$G$190,5,FALSE)) ),"",VLOOKUP($B36,Kunstat2!$C$2:$G$190,5,FALSE))</f>
        <v>28</v>
      </c>
      <c r="M36" s="35" t="str">
        <f>IF(OR(ISNA(VLOOKUP($B36,Opatovice2!$C$2:$G$199,5,FALSE)), ISBLANK(VLOOKUP($B36,Opatovice2!$C$2:$G$199,5,FALSE)) ),"",VLOOKUP($B36,Opatovice2!$C$2:$G$199,5,FALSE))</f>
        <v/>
      </c>
      <c r="N36" s="36" t="str">
        <f>IF(OR(ISNA(VLOOKUP($B36,Svitavka!$C$2:$G$198,5,FALSE)), ISBLANK(VLOOKUP($B36,Svitavka!$C$2:$G$198,5,FALSE)) ),"",VLOOKUP($B36,Svitavka!$C$2:$G$198,5,FALSE))</f>
        <v/>
      </c>
      <c r="O36" s="11">
        <f t="shared" si="3"/>
        <v>163</v>
      </c>
      <c r="P36" s="11">
        <f>IF( COUNT(H36:N36)=Parametry!$K$3,MIN(H36:N36),0)</f>
        <v>0</v>
      </c>
      <c r="Q36" s="11">
        <f t="shared" si="4"/>
        <v>163</v>
      </c>
      <c r="R36" t="str">
        <f t="shared" si="5"/>
        <v>A</v>
      </c>
    </row>
    <row r="37" spans="1:18">
      <c r="A37" s="2">
        <v>36</v>
      </c>
      <c r="B37" s="1" t="s">
        <v>44</v>
      </c>
      <c r="C37" s="10" t="s">
        <v>92</v>
      </c>
      <c r="D37" s="1">
        <v>2013</v>
      </c>
      <c r="E37" s="6" t="str">
        <f>IF( $D37=0, "", IF( AND($D37&lt;=Parametry!$I$3,$D37&gt;=Parametry!$J$3),"U17,U19",  IF( AND($D37&lt;=Parametry!$I$4,$D37&gt;=Parametry!$J$4), "U15",  IF( AND($D37&lt;=Parametry!$I$5, $D37&gt;=Parametry!$J$5), "U13","U11"))))</f>
        <v>U13</v>
      </c>
      <c r="F37" s="28"/>
      <c r="G37" s="2">
        <v>76</v>
      </c>
      <c r="H37" s="7">
        <f>IF(OR(ISNA(VLOOKUP($B37,OP!$C$2:$G$199,5,FALSE)), ISBLANK(VLOOKUP($B37,OP!$C$2:$G$199,5,FALSE)) ),"",VLOOKUP($B37,OP!$C$2:$G$199,5,FALSE))</f>
        <v>24</v>
      </c>
      <c r="I37" s="32">
        <f>IF(OR(ISNA(VLOOKUP($B37,Kunstat1!$C$2:$G$199,5,FALSE)), ISBLANK(VLOOKUP($B37,Kunstat1!$C$2:$G$199,5,FALSE)) ),"",VLOOKUP($B37,Kunstat1!$C$2:$G$199,5,FALSE))</f>
        <v>21</v>
      </c>
      <c r="J37" s="30">
        <f>IF(OR(ISNA(VLOOKUP($B37,Opatovice1!$C$2:$G$199,5,FALSE)), ISBLANK(VLOOKUP($B37,Opatovice1!$C$2:$G$199,5,FALSE)) ),"",VLOOKUP($B37,Opatovice1!$C$2:$G$199,5,FALSE))</f>
        <v>32</v>
      </c>
      <c r="K37" s="33">
        <f>IF(OR(ISNA(VLOOKUP($B37,Vysocany!$C$2:$G$198,5,FALSE)), ISBLANK(VLOOKUP($B37,Vysocany!$C$2:$G$198,5,FALSE)) ),"",VLOOKUP($B37,Vysocany!$C$2:$G$198,5,FALSE))</f>
        <v>36</v>
      </c>
      <c r="L37" s="34">
        <f>IF(OR(ISNA(VLOOKUP($B37,Kunstat2!$C$2:$G$190,5,FALSE)), ISBLANK(VLOOKUP($B37,Kunstat2!$C$2:$G$190,5,FALSE)) ),"",VLOOKUP($B37,Kunstat2!$C$2:$G$190,5,FALSE))</f>
        <v>24</v>
      </c>
      <c r="M37" s="35" t="str">
        <f>IF(OR(ISNA(VLOOKUP($B37,Opatovice2!$C$2:$G$199,5,FALSE)), ISBLANK(VLOOKUP($B37,Opatovice2!$C$2:$G$199,5,FALSE)) ),"",VLOOKUP($B37,Opatovice2!$C$2:$G$199,5,FALSE))</f>
        <v/>
      </c>
      <c r="N37" s="36">
        <f>IF(OR(ISNA(VLOOKUP($B37,Svitavka!$C$2:$G$198,5,FALSE)), ISBLANK(VLOOKUP($B37,Svitavka!$C$2:$G$198,5,FALSE)) ),"",VLOOKUP($B37,Svitavka!$C$2:$G$198,5,FALSE))</f>
        <v>24</v>
      </c>
      <c r="O37" s="11">
        <f t="shared" si="3"/>
        <v>161</v>
      </c>
      <c r="P37" s="11">
        <f>IF( COUNT(H37:N37)=Parametry!$K$3,MIN(H37:N37),0)</f>
        <v>0</v>
      </c>
      <c r="Q37" s="11">
        <f t="shared" si="4"/>
        <v>161</v>
      </c>
      <c r="R37" t="str">
        <f t="shared" si="5"/>
        <v>A</v>
      </c>
    </row>
    <row r="38" spans="1:18">
      <c r="A38" s="2">
        <v>37</v>
      </c>
      <c r="B38" s="1" t="s">
        <v>60</v>
      </c>
      <c r="C38" s="10" t="s">
        <v>96</v>
      </c>
      <c r="D38" s="1">
        <v>2011</v>
      </c>
      <c r="E38" s="6" t="str">
        <f>IF( $D38=0, "", IF( AND($D38&lt;=Parametry!$I$3,$D38&gt;=Parametry!$J$3),"U17,U19",  IF( AND($D38&lt;=Parametry!$I$4,$D38&gt;=Parametry!$J$4), "U15",  IF( AND($D38&lt;=Parametry!$I$5, $D38&gt;=Parametry!$J$5), "U13","U11"))))</f>
        <v>U15</v>
      </c>
      <c r="F38" s="28"/>
      <c r="G38" s="2">
        <v>85</v>
      </c>
      <c r="H38" s="7" t="str">
        <f>IF(OR(ISNA(VLOOKUP($B38,OP!$C$2:$G$199,5,FALSE)), ISBLANK(VLOOKUP($B38,OP!$C$2:$G$199,5,FALSE)) ),"",VLOOKUP($B38,OP!$C$2:$G$199,5,FALSE))</f>
        <v/>
      </c>
      <c r="I38" s="32">
        <f>IF(OR(ISNA(VLOOKUP($B38,Kunstat1!$C$2:$G$199,5,FALSE)), ISBLANK(VLOOKUP($B38,Kunstat1!$C$2:$G$199,5,FALSE)) ),"",VLOOKUP($B38,Kunstat1!$C$2:$G$199,5,FALSE))</f>
        <v>24</v>
      </c>
      <c r="J38" s="30">
        <f>IF(OR(ISNA(VLOOKUP($B38,Opatovice1!$C$2:$G$199,5,FALSE)), ISBLANK(VLOOKUP($B38,Opatovice1!$C$2:$G$199,5,FALSE)) ),"",VLOOKUP($B38,Opatovice1!$C$2:$G$199,5,FALSE))</f>
        <v>29</v>
      </c>
      <c r="K38" s="33">
        <f>IF(OR(ISNA(VLOOKUP($B38,Vysocany!$C$2:$G$198,5,FALSE)), ISBLANK(VLOOKUP($B38,Vysocany!$C$2:$G$198,5,FALSE)) ),"",VLOOKUP($B38,Vysocany!$C$2:$G$198,5,FALSE))</f>
        <v>34</v>
      </c>
      <c r="L38" s="34">
        <f>IF(OR(ISNA(VLOOKUP($B38,Kunstat2!$C$2:$G$190,5,FALSE)), ISBLANK(VLOOKUP($B38,Kunstat2!$C$2:$G$190,5,FALSE)) ),"",VLOOKUP($B38,Kunstat2!$C$2:$G$190,5,FALSE))</f>
        <v>26</v>
      </c>
      <c r="M38" s="35">
        <f>IF(OR(ISNA(VLOOKUP($B38,Opatovice2!$C$2:$G$199,5,FALSE)), ISBLANK(VLOOKUP($B38,Opatovice2!$C$2:$G$199,5,FALSE)) ),"",VLOOKUP($B38,Opatovice2!$C$2:$G$199,5,FALSE))</f>
        <v>17</v>
      </c>
      <c r="N38" s="36">
        <f>IF(OR(ISNA(VLOOKUP($B38,Svitavka!$C$2:$G$198,5,FALSE)), ISBLANK(VLOOKUP($B38,Svitavka!$C$2:$G$198,5,FALSE)) ),"",VLOOKUP($B38,Svitavka!$C$2:$G$198,5,FALSE))</f>
        <v>30</v>
      </c>
      <c r="O38" s="11">
        <f t="shared" si="3"/>
        <v>160</v>
      </c>
      <c r="P38" s="11">
        <f>IF( COUNT(H38:N38)=Parametry!$K$3,MIN(H38:N38),0)</f>
        <v>0</v>
      </c>
      <c r="Q38" s="11">
        <f t="shared" si="4"/>
        <v>160</v>
      </c>
      <c r="R38" t="str">
        <f t="shared" si="5"/>
        <v>A</v>
      </c>
    </row>
    <row r="39" spans="1:18">
      <c r="A39" s="2">
        <v>38</v>
      </c>
      <c r="B39" s="1" t="s">
        <v>127</v>
      </c>
      <c r="C39" s="10" t="s">
        <v>96</v>
      </c>
      <c r="D39" s="1">
        <v>2013</v>
      </c>
      <c r="E39" s="6" t="str">
        <f>IF( $D39=0, "", IF( AND($D39&lt;=Parametry!$I$3,$D39&gt;=Parametry!$J$3),"U17,U19",  IF( AND($D39&lt;=Parametry!$I$4,$D39&gt;=Parametry!$J$4), "U15",  IF( AND($D39&lt;=Parametry!$I$5, $D39&gt;=Parametry!$J$5), "U13","U11"))))</f>
        <v>U13</v>
      </c>
      <c r="F39" s="28"/>
      <c r="G39" s="2">
        <v>168</v>
      </c>
      <c r="H39" s="7">
        <f>IF(OR(ISNA(VLOOKUP($B39,OP!$C$2:$G$199,5,FALSE)), ISBLANK(VLOOKUP($B39,OP!$C$2:$G$199,5,FALSE)) ),"",VLOOKUP($B39,OP!$C$2:$G$199,5,FALSE))</f>
        <v>24</v>
      </c>
      <c r="I39" s="32">
        <f>IF(OR(ISNA(VLOOKUP($B39,Kunstat1!$C$2:$G$199,5,FALSE)), ISBLANK(VLOOKUP($B39,Kunstat1!$C$2:$G$199,5,FALSE)) ),"",VLOOKUP($B39,Kunstat1!$C$2:$G$199,5,FALSE))</f>
        <v>9</v>
      </c>
      <c r="J39" s="30">
        <f>IF(OR(ISNA(VLOOKUP($B39,Opatovice1!$C$2:$G$199,5,FALSE)), ISBLANK(VLOOKUP($B39,Opatovice1!$C$2:$G$199,5,FALSE)) ),"",VLOOKUP($B39,Opatovice1!$C$2:$G$199,5,FALSE))</f>
        <v>27</v>
      </c>
      <c r="K39" s="33">
        <f>IF(OR(ISNA(VLOOKUP($B39,Vysocany!$C$2:$G$198,5,FALSE)), ISBLANK(VLOOKUP($B39,Vysocany!$C$2:$G$198,5,FALSE)) ),"",VLOOKUP($B39,Vysocany!$C$2:$G$198,5,FALSE))</f>
        <v>28</v>
      </c>
      <c r="L39" s="34">
        <f>IF(OR(ISNA(VLOOKUP($B39,Kunstat2!$C$2:$G$190,5,FALSE)), ISBLANK(VLOOKUP($B39,Kunstat2!$C$2:$G$190,5,FALSE)) ),"",VLOOKUP($B39,Kunstat2!$C$2:$G$190,5,FALSE))</f>
        <v>19</v>
      </c>
      <c r="M39" s="35">
        <f>IF(OR(ISNA(VLOOKUP($B39,Opatovice2!$C$2:$G$199,5,FALSE)), ISBLANK(VLOOKUP($B39,Opatovice2!$C$2:$G$199,5,FALSE)) ),"",VLOOKUP($B39,Opatovice2!$C$2:$G$199,5,FALSE))</f>
        <v>18</v>
      </c>
      <c r="N39" s="36">
        <f>IF(OR(ISNA(VLOOKUP($B39,Svitavka!$C$2:$G$198,5,FALSE)), ISBLANK(VLOOKUP($B39,Svitavka!$C$2:$G$198,5,FALSE)) ),"",VLOOKUP($B39,Svitavka!$C$2:$G$198,5,FALSE))</f>
        <v>35</v>
      </c>
      <c r="O39" s="11">
        <f t="shared" si="3"/>
        <v>160</v>
      </c>
      <c r="P39" s="11">
        <f>IF( COUNT(H39:N39)=Parametry!$K$3,MIN(H39:N39),0)</f>
        <v>9</v>
      </c>
      <c r="Q39" s="11">
        <f t="shared" si="4"/>
        <v>151</v>
      </c>
      <c r="R39" t="str">
        <f t="shared" si="5"/>
        <v>A</v>
      </c>
    </row>
    <row r="40" spans="1:18">
      <c r="A40" s="2">
        <v>39</v>
      </c>
      <c r="B40" s="10" t="s">
        <v>32</v>
      </c>
      <c r="C40" s="10" t="s">
        <v>92</v>
      </c>
      <c r="D40" s="1">
        <v>2009</v>
      </c>
      <c r="E40" s="6" t="str">
        <f>IF( $D40=0, "", IF( AND($D40&lt;=Parametry!$I$3,$D40&gt;=Parametry!$J$3),"U17,U19",  IF( AND($D40&lt;=Parametry!$I$4,$D40&gt;=Parametry!$J$4), "U15",  IF( AND($D40&lt;=Parametry!$I$5, $D40&gt;=Parametry!$J$5), "U13","U11"))))</f>
        <v>U17,U19</v>
      </c>
      <c r="F40" s="28"/>
      <c r="G40" s="2">
        <v>13</v>
      </c>
      <c r="H40" s="7">
        <f>IF(OR(ISNA(VLOOKUP($B40,OP!$C$2:$G$199,5,FALSE)), ISBLANK(VLOOKUP($B40,OP!$C$2:$G$199,5,FALSE)) ),"",VLOOKUP($B40,OP!$C$2:$G$199,5,FALSE))</f>
        <v>30</v>
      </c>
      <c r="I40" s="32" t="str">
        <f>IF(OR(ISNA(VLOOKUP($B40,Kunstat1!$C$2:$G$199,5,FALSE)), ISBLANK(VLOOKUP($B40,Kunstat1!$C$2:$G$199,5,FALSE)) ),"",VLOOKUP($B40,Kunstat1!$C$2:$G$199,5,FALSE))</f>
        <v/>
      </c>
      <c r="J40" s="30">
        <f>IF(OR(ISNA(VLOOKUP($B40,Opatovice1!$C$2:$G$199,5,FALSE)), ISBLANK(VLOOKUP($B40,Opatovice1!$C$2:$G$199,5,FALSE)) ),"",VLOOKUP($B40,Opatovice1!$C$2:$G$199,5,FALSE))</f>
        <v>53</v>
      </c>
      <c r="K40" s="33">
        <f>IF(OR(ISNA(VLOOKUP($B40,Vysocany!$C$2:$G$198,5,FALSE)), ISBLANK(VLOOKUP($B40,Vysocany!$C$2:$G$198,5,FALSE)) ),"",VLOOKUP($B40,Vysocany!$C$2:$G$198,5,FALSE))</f>
        <v>61</v>
      </c>
      <c r="L40" s="34" t="str">
        <f>IF(OR(ISNA(VLOOKUP($B40,Kunstat2!$C$2:$G$190,5,FALSE)), ISBLANK(VLOOKUP($B40,Kunstat2!$C$2:$G$190,5,FALSE)) ),"",VLOOKUP($B40,Kunstat2!$C$2:$G$190,5,FALSE))</f>
        <v/>
      </c>
      <c r="M40" s="35" t="str">
        <f>IF(OR(ISNA(VLOOKUP($B40,Opatovice2!$C$2:$G$199,5,FALSE)), ISBLANK(VLOOKUP($B40,Opatovice2!$C$2:$G$199,5,FALSE)) ),"",VLOOKUP($B40,Opatovice2!$C$2:$G$199,5,FALSE))</f>
        <v/>
      </c>
      <c r="N40" s="36" t="str">
        <f>IF(OR(ISNA(VLOOKUP($B40,Svitavka!$C$2:$G$198,5,FALSE)), ISBLANK(VLOOKUP($B40,Svitavka!$C$2:$G$198,5,FALSE)) ),"",VLOOKUP($B40,Svitavka!$C$2:$G$198,5,FALSE))</f>
        <v/>
      </c>
      <c r="O40" s="11">
        <f t="shared" si="3"/>
        <v>144</v>
      </c>
      <c r="P40" s="11">
        <f>IF( COUNT(H40:N40)=Parametry!$K$3,MIN(H40:N40),0)</f>
        <v>0</v>
      </c>
      <c r="Q40" s="11">
        <f t="shared" si="4"/>
        <v>144</v>
      </c>
      <c r="R40" t="str">
        <f t="shared" si="5"/>
        <v>A</v>
      </c>
    </row>
    <row r="41" spans="1:18">
      <c r="A41" s="2">
        <v>41</v>
      </c>
      <c r="B41" s="1" t="s">
        <v>126</v>
      </c>
      <c r="C41" s="10" t="s">
        <v>100</v>
      </c>
      <c r="D41" s="1">
        <v>2012</v>
      </c>
      <c r="E41" s="6" t="str">
        <f>IF( $D41=0, "", IF( AND($D41&lt;=Parametry!$I$3,$D41&gt;=Parametry!$J$3),"U17,U19",  IF( AND($D41&lt;=Parametry!$I$4,$D41&gt;=Parametry!$J$4), "U15",  IF( AND($D41&lt;=Parametry!$I$5, $D41&gt;=Parametry!$J$5), "U13","U11"))))</f>
        <v>U15</v>
      </c>
      <c r="F41" s="28"/>
      <c r="G41" s="2">
        <v>172</v>
      </c>
      <c r="H41" s="7" t="str">
        <f>IF(OR(ISNA(VLOOKUP($B41,OP!$C$2:$G$199,5,FALSE)), ISBLANK(VLOOKUP($B41,OP!$C$2:$G$199,5,FALSE)) ),"",VLOOKUP($B41,OP!$C$2:$G$199,5,FALSE))</f>
        <v/>
      </c>
      <c r="I41" s="32">
        <f>IF(OR(ISNA(VLOOKUP($B41,Kunstat1!$C$2:$G$199,5,FALSE)), ISBLANK(VLOOKUP($B41,Kunstat1!$C$2:$G$199,5,FALSE)) ),"",VLOOKUP($B41,Kunstat1!$C$2:$G$199,5,FALSE))</f>
        <v>11</v>
      </c>
      <c r="J41" s="30">
        <f>IF(OR(ISNA(VLOOKUP($B41,Opatovice1!$C$2:$G$199,5,FALSE)), ISBLANK(VLOOKUP($B41,Opatovice1!$C$2:$G$199,5,FALSE)) ),"",VLOOKUP($B41,Opatovice1!$C$2:$G$199,5,FALSE))</f>
        <v>26</v>
      </c>
      <c r="K41" s="33">
        <f>IF(OR(ISNA(VLOOKUP($B41,Vysocany!$C$2:$G$198,5,FALSE)), ISBLANK(VLOOKUP($B41,Vysocany!$C$2:$G$198,5,FALSE)) ),"",VLOOKUP($B41,Vysocany!$C$2:$G$198,5,FALSE))</f>
        <v>32</v>
      </c>
      <c r="L41" s="34" t="str">
        <f>IF(OR(ISNA(VLOOKUP($B41,Kunstat2!$C$2:$G$190,5,FALSE)), ISBLANK(VLOOKUP($B41,Kunstat2!$C$2:$G$190,5,FALSE)) ),"",VLOOKUP($B41,Kunstat2!$C$2:$G$190,5,FALSE))</f>
        <v/>
      </c>
      <c r="M41" s="35">
        <f>IF(OR(ISNA(VLOOKUP($B41,Opatovice2!$C$2:$G$199,5,FALSE)), ISBLANK(VLOOKUP($B41,Opatovice2!$C$2:$G$199,5,FALSE)) ),"",VLOOKUP($B41,Opatovice2!$C$2:$G$199,5,FALSE))</f>
        <v>26</v>
      </c>
      <c r="N41" s="36">
        <f>IF(OR(ISNA(VLOOKUP($B41,Svitavka!$C$2:$G$198,5,FALSE)), ISBLANK(VLOOKUP($B41,Svitavka!$C$2:$G$198,5,FALSE)) ),"",VLOOKUP($B41,Svitavka!$C$2:$G$198,5,FALSE))</f>
        <v>41</v>
      </c>
      <c r="O41" s="11">
        <f t="shared" si="3"/>
        <v>136</v>
      </c>
      <c r="P41" s="11">
        <f>IF( COUNT(H41:N41)=Parametry!$K$3,MIN(H41:N41),0)</f>
        <v>0</v>
      </c>
      <c r="Q41" s="11">
        <f t="shared" si="4"/>
        <v>136</v>
      </c>
      <c r="R41" t="str">
        <f t="shared" si="5"/>
        <v>A</v>
      </c>
    </row>
    <row r="42" spans="1:18">
      <c r="A42" s="2">
        <v>40</v>
      </c>
      <c r="B42" s="1" t="s">
        <v>136</v>
      </c>
      <c r="C42" s="10" t="s">
        <v>92</v>
      </c>
      <c r="D42" s="1">
        <v>2011</v>
      </c>
      <c r="E42" s="6" t="str">
        <f>IF( $D42=0, "", IF( AND($D42&lt;=Parametry!$I$3,$D42&gt;=Parametry!$J$3),"U17,U19",  IF( AND($D42&lt;=Parametry!$I$4,$D42&gt;=Parametry!$J$4), "U15",  IF( AND($D42&lt;=Parametry!$I$5, $D42&gt;=Parametry!$J$5), "U13","U11"))))</f>
        <v>U15</v>
      </c>
      <c r="F42" s="28"/>
      <c r="G42" s="2">
        <v>178</v>
      </c>
      <c r="H42" s="7">
        <f>IF(OR(ISNA(VLOOKUP($B42,OP!$C$2:$G$199,5,FALSE)), ISBLANK(VLOOKUP($B42,OP!$C$2:$G$199,5,FALSE)) ),"",VLOOKUP($B42,OP!$C$2:$G$199,5,FALSE))</f>
        <v>48</v>
      </c>
      <c r="I42" s="32" t="str">
        <f>IF(OR(ISNA(VLOOKUP($B42,Kunstat1!$C$2:$G$199,5,FALSE)), ISBLANK(VLOOKUP($B42,Kunstat1!$C$2:$G$199,5,FALSE)) ),"",VLOOKUP($B42,Kunstat1!$C$2:$G$199,5,FALSE))</f>
        <v/>
      </c>
      <c r="J42" s="30">
        <f>IF(OR(ISNA(VLOOKUP($B42,Opatovice1!$C$2:$G$199,5,FALSE)), ISBLANK(VLOOKUP($B42,Opatovice1!$C$2:$G$199,5,FALSE)) ),"",VLOOKUP($B42,Opatovice1!$C$2:$G$199,5,FALSE))</f>
        <v>17</v>
      </c>
      <c r="K42" s="33">
        <f>IF(OR(ISNA(VLOOKUP($B42,Vysocany!$C$2:$G$198,5,FALSE)), ISBLANK(VLOOKUP($B42,Vysocany!$C$2:$G$198,5,FALSE)) ),"",VLOOKUP($B42,Vysocany!$C$2:$G$198,5,FALSE))</f>
        <v>16</v>
      </c>
      <c r="L42" s="34">
        <f>IF(OR(ISNA(VLOOKUP($B42,Kunstat2!$C$2:$G$190,5,FALSE)), ISBLANK(VLOOKUP($B42,Kunstat2!$C$2:$G$190,5,FALSE)) ),"",VLOOKUP($B42,Kunstat2!$C$2:$G$190,5,FALSE))</f>
        <v>13</v>
      </c>
      <c r="M42" s="35">
        <f>IF(OR(ISNA(VLOOKUP($B42,Opatovice2!$C$2:$G$199,5,FALSE)), ISBLANK(VLOOKUP($B42,Opatovice2!$C$2:$G$199,5,FALSE)) ),"",VLOOKUP($B42,Opatovice2!$C$2:$G$199,5,FALSE))</f>
        <v>16</v>
      </c>
      <c r="N42" s="36">
        <f>IF(OR(ISNA(VLOOKUP($B42,Svitavka!$C$2:$G$198,5,FALSE)), ISBLANK(VLOOKUP($B42,Svitavka!$C$2:$G$198,5,FALSE)) ),"",VLOOKUP($B42,Svitavka!$C$2:$G$198,5,FALSE))</f>
        <v>26</v>
      </c>
      <c r="O42" s="11">
        <f t="shared" si="3"/>
        <v>136</v>
      </c>
      <c r="P42" s="11">
        <f>IF( COUNT(H42:N42)=Parametry!$K$3,MIN(H42:N42),0)</f>
        <v>0</v>
      </c>
      <c r="Q42" s="11">
        <f t="shared" si="4"/>
        <v>136</v>
      </c>
      <c r="R42" t="str">
        <f t="shared" si="5"/>
        <v>A</v>
      </c>
    </row>
    <row r="43" spans="1:18">
      <c r="A43" s="2">
        <v>42</v>
      </c>
      <c r="B43" s="1" t="s">
        <v>135</v>
      </c>
      <c r="C43" s="10" t="s">
        <v>95</v>
      </c>
      <c r="D43" s="1">
        <v>2011</v>
      </c>
      <c r="E43" s="6" t="str">
        <f>IF( $D43=0, "", IF( AND($D43&lt;=Parametry!$I$3,$D43&gt;=Parametry!$J$3),"U17,U19",  IF( AND($D43&lt;=Parametry!$I$4,$D43&gt;=Parametry!$J$4), "U15",  IF( AND($D43&lt;=Parametry!$I$5, $D43&gt;=Parametry!$J$5), "U13","U11"))))</f>
        <v>U15</v>
      </c>
      <c r="F43" s="28"/>
      <c r="G43" s="2">
        <v>184</v>
      </c>
      <c r="H43" s="7">
        <f>IF(OR(ISNA(VLOOKUP($B43,OP!$C$2:$G$199,5,FALSE)), ISBLANK(VLOOKUP($B43,OP!$C$2:$G$199,5,FALSE)) ),"",VLOOKUP($B43,OP!$C$2:$G$199,5,FALSE))</f>
        <v>48</v>
      </c>
      <c r="I43" s="32" t="str">
        <f>IF(OR(ISNA(VLOOKUP($B43,Kunstat1!$C$2:$G$199,5,FALSE)), ISBLANK(VLOOKUP($B43,Kunstat1!$C$2:$G$199,5,FALSE)) ),"",VLOOKUP($B43,Kunstat1!$C$2:$G$199,5,FALSE))</f>
        <v/>
      </c>
      <c r="J43" s="30">
        <f>IF(OR(ISNA(VLOOKUP($B43,Opatovice1!$C$2:$G$199,5,FALSE)), ISBLANK(VLOOKUP($B43,Opatovice1!$C$2:$G$199,5,FALSE)) ),"",VLOOKUP($B43,Opatovice1!$C$2:$G$199,5,FALSE))</f>
        <v>19</v>
      </c>
      <c r="K43" s="33">
        <f>IF(OR(ISNA(VLOOKUP($B43,Vysocany!$C$2:$G$198,5,FALSE)), ISBLANK(VLOOKUP($B43,Vysocany!$C$2:$G$198,5,FALSE)) ),"",VLOOKUP($B43,Vysocany!$C$2:$G$198,5,FALSE))</f>
        <v>18</v>
      </c>
      <c r="L43" s="34" t="str">
        <f>IF(OR(ISNA(VLOOKUP($B43,Kunstat2!$C$2:$G$190,5,FALSE)), ISBLANK(VLOOKUP($B43,Kunstat2!$C$2:$G$190,5,FALSE)) ),"",VLOOKUP($B43,Kunstat2!$C$2:$G$190,5,FALSE))</f>
        <v/>
      </c>
      <c r="M43" s="35">
        <f>IF(OR(ISNA(VLOOKUP($B43,Opatovice2!$C$2:$G$199,5,FALSE)), ISBLANK(VLOOKUP($B43,Opatovice2!$C$2:$G$199,5,FALSE)) ),"",VLOOKUP($B43,Opatovice2!$C$2:$G$199,5,FALSE))</f>
        <v>14</v>
      </c>
      <c r="N43" s="36">
        <f>IF(OR(ISNA(VLOOKUP($B43,Svitavka!$C$2:$G$198,5,FALSE)), ISBLANK(VLOOKUP($B43,Svitavka!$C$2:$G$198,5,FALSE)) ),"",VLOOKUP($B43,Svitavka!$C$2:$G$198,5,FALSE))</f>
        <v>34</v>
      </c>
      <c r="O43" s="11">
        <f t="shared" si="3"/>
        <v>133</v>
      </c>
      <c r="P43" s="11">
        <f>IF( COUNT(H43:N43)=Parametry!$K$3,MIN(H43:N43),0)</f>
        <v>0</v>
      </c>
      <c r="Q43" s="11">
        <f t="shared" si="4"/>
        <v>133</v>
      </c>
      <c r="R43" t="str">
        <f t="shared" si="5"/>
        <v>A</v>
      </c>
    </row>
    <row r="44" spans="1:18">
      <c r="A44" s="2">
        <v>43</v>
      </c>
      <c r="B44" s="1" t="s">
        <v>70</v>
      </c>
      <c r="C44" s="1" t="s">
        <v>99</v>
      </c>
      <c r="D44" s="1">
        <v>2011</v>
      </c>
      <c r="E44" s="6" t="str">
        <f>IF( $D44=0, "", IF( AND($D44&lt;=Parametry!$I$3,$D44&gt;=Parametry!$J$3),"U17,U19",  IF( AND($D44&lt;=Parametry!$I$4,$D44&gt;=Parametry!$J$4), "U15",  IF( AND($D44&lt;=Parametry!$I$5, $D44&gt;=Parametry!$J$5), "U13","U11"))))</f>
        <v>U15</v>
      </c>
      <c r="F44" s="28"/>
      <c r="G44" s="2">
        <v>100</v>
      </c>
      <c r="H44" s="7" t="str">
        <f>IF(OR(ISNA(VLOOKUP($B44,OP!$C$2:$G$199,5,FALSE)), ISBLANK(VLOOKUP($B44,OP!$C$2:$G$199,5,FALSE)) ),"",VLOOKUP($B44,OP!$C$2:$G$199,5,FALSE))</f>
        <v/>
      </c>
      <c r="I44" s="32">
        <f>IF(OR(ISNA(VLOOKUP($B44,Kunstat1!$C$2:$G$199,5,FALSE)), ISBLANK(VLOOKUP($B44,Kunstat1!$C$2:$G$199,5,FALSE)) ),"",VLOOKUP($B44,Kunstat1!$C$2:$G$199,5,FALSE))</f>
        <v>25</v>
      </c>
      <c r="J44" s="30">
        <f>IF(OR(ISNA(VLOOKUP($B44,Opatovice1!$C$2:$G$199,5,FALSE)), ISBLANK(VLOOKUP($B44,Opatovice1!$C$2:$G$199,5,FALSE)) ),"",VLOOKUP($B44,Opatovice1!$C$2:$G$199,5,FALSE))</f>
        <v>34</v>
      </c>
      <c r="K44" s="33">
        <f>IF(OR(ISNA(VLOOKUP($B44,Vysocany!$C$2:$G$198,5,FALSE)), ISBLANK(VLOOKUP($B44,Vysocany!$C$2:$G$198,5,FALSE)) ),"",VLOOKUP($B44,Vysocany!$C$2:$G$198,5,FALSE))</f>
        <v>41</v>
      </c>
      <c r="L44" s="34">
        <f>IF(OR(ISNA(VLOOKUP($B44,Kunstat2!$C$2:$G$190,5,FALSE)), ISBLANK(VLOOKUP($B44,Kunstat2!$C$2:$G$190,5,FALSE)) ),"",VLOOKUP($B44,Kunstat2!$C$2:$G$190,5,FALSE))</f>
        <v>31</v>
      </c>
      <c r="M44" s="35" t="str">
        <f>IF(OR(ISNA(VLOOKUP($B44,Opatovice2!$C$2:$G$199,5,FALSE)), ISBLANK(VLOOKUP($B44,Opatovice2!$C$2:$G$199,5,FALSE)) ),"",VLOOKUP($B44,Opatovice2!$C$2:$G$199,5,FALSE))</f>
        <v/>
      </c>
      <c r="N44" s="36" t="str">
        <f>IF(OR(ISNA(VLOOKUP($B44,Svitavka!$C$2:$G$198,5,FALSE)), ISBLANK(VLOOKUP($B44,Svitavka!$C$2:$G$198,5,FALSE)) ),"",VLOOKUP($B44,Svitavka!$C$2:$G$198,5,FALSE))</f>
        <v/>
      </c>
      <c r="O44" s="11">
        <f t="shared" si="3"/>
        <v>131</v>
      </c>
      <c r="P44" s="11">
        <f>IF( COUNT(H44:N44)=Parametry!$K$3,MIN(H44:N44),0)</f>
        <v>0</v>
      </c>
      <c r="Q44" s="11">
        <f t="shared" si="4"/>
        <v>131</v>
      </c>
      <c r="R44" t="str">
        <f t="shared" si="5"/>
        <v>A</v>
      </c>
    </row>
    <row r="45" spans="1:18">
      <c r="A45" s="2">
        <v>44</v>
      </c>
      <c r="B45" s="1" t="s">
        <v>80</v>
      </c>
      <c r="C45" s="10" t="s">
        <v>92</v>
      </c>
      <c r="D45" s="1">
        <v>2015</v>
      </c>
      <c r="E45" s="6" t="str">
        <f>IF( $D45=0, "", IF( AND($D45&lt;=Parametry!$I$3,$D45&gt;=Parametry!$J$3),"U17,U19",  IF( AND($D45&lt;=Parametry!$I$4,$D45&gt;=Parametry!$J$4), "U15",  IF( AND($D45&lt;=Parametry!$I$5, $D45&gt;=Parametry!$J$5), "U13","U11"))))</f>
        <v>U11</v>
      </c>
      <c r="F45" s="28"/>
      <c r="G45" s="1">
        <v>119</v>
      </c>
      <c r="H45" s="7">
        <f>IF(OR(ISNA(VLOOKUP($B45,OP!$C$2:$G$199,5,FALSE)), ISBLANK(VLOOKUP($B45,OP!$C$2:$G$199,5,FALSE)) ),"",VLOOKUP($B45,OP!$C$2:$G$199,5,FALSE))</f>
        <v>27</v>
      </c>
      <c r="I45" s="32">
        <f>IF(OR(ISNA(VLOOKUP($B45,Kunstat1!$C$2:$G$199,5,FALSE)), ISBLANK(VLOOKUP($B45,Kunstat1!$C$2:$G$199,5,FALSE)) ),"",VLOOKUP($B45,Kunstat1!$C$2:$G$199,5,FALSE))</f>
        <v>23</v>
      </c>
      <c r="J45" s="30" t="str">
        <f>IF(OR(ISNA(VLOOKUP($B45,Opatovice1!$C$2:$G$199,5,FALSE)), ISBLANK(VLOOKUP($B45,Opatovice1!$C$2:$G$199,5,FALSE)) ),"",VLOOKUP($B45,Opatovice1!$C$2:$G$199,5,FALSE))</f>
        <v/>
      </c>
      <c r="K45" s="33">
        <f>IF(OR(ISNA(VLOOKUP($B45,Vysocany!$C$2:$G$198,5,FALSE)), ISBLANK(VLOOKUP($B45,Vysocany!$C$2:$G$198,5,FALSE)) ),"",VLOOKUP($B45,Vysocany!$C$2:$G$198,5,FALSE))</f>
        <v>29</v>
      </c>
      <c r="L45" s="34">
        <f>IF(OR(ISNA(VLOOKUP($B45,Kunstat2!$C$2:$G$190,5,FALSE)), ISBLANK(VLOOKUP($B45,Kunstat2!$C$2:$G$190,5,FALSE)) ),"",VLOOKUP($B45,Kunstat2!$C$2:$G$190,5,FALSE))</f>
        <v>23</v>
      </c>
      <c r="M45" s="35" t="str">
        <f>IF(OR(ISNA(VLOOKUP($B45,Opatovice2!$C$2:$G$199,5,FALSE)), ISBLANK(VLOOKUP($B45,Opatovice2!$C$2:$G$199,5,FALSE)) ),"",VLOOKUP($B45,Opatovice2!$C$2:$G$199,5,FALSE))</f>
        <v/>
      </c>
      <c r="N45" s="36">
        <f>IF(OR(ISNA(VLOOKUP($B45,Svitavka!$C$2:$G$198,5,FALSE)), ISBLANK(VLOOKUP($B45,Svitavka!$C$2:$G$198,5,FALSE)) ),"",VLOOKUP($B45,Svitavka!$C$2:$G$198,5,FALSE))</f>
        <v>27</v>
      </c>
      <c r="O45" s="11">
        <f t="shared" si="3"/>
        <v>129</v>
      </c>
      <c r="P45" s="11">
        <f>IF( COUNT(H45:N45)=Parametry!$K$3,MIN(H45:N45),0)</f>
        <v>0</v>
      </c>
      <c r="Q45" s="11">
        <f t="shared" si="4"/>
        <v>129</v>
      </c>
      <c r="R45" t="str">
        <f t="shared" si="5"/>
        <v>A</v>
      </c>
    </row>
    <row r="46" spans="1:18">
      <c r="A46" s="2">
        <v>45</v>
      </c>
      <c r="B46" s="1" t="s">
        <v>125</v>
      </c>
      <c r="C46" s="10" t="s">
        <v>100</v>
      </c>
      <c r="D46" s="1">
        <v>2011</v>
      </c>
      <c r="E46" s="6" t="str">
        <f>IF( $D46=0, "", IF( AND($D46&lt;=Parametry!$I$3,$D46&gt;=Parametry!$J$3),"U17,U19",  IF( AND($D46&lt;=Parametry!$I$4,$D46&gt;=Parametry!$J$4), "U15",  IF( AND($D46&lt;=Parametry!$I$5, $D46&gt;=Parametry!$J$5), "U13","U11"))))</f>
        <v>U15</v>
      </c>
      <c r="F46" s="28"/>
      <c r="G46" s="2">
        <v>173</v>
      </c>
      <c r="H46" s="7" t="str">
        <f>IF(OR(ISNA(VLOOKUP($B46,OP!$C$2:$G$199,5,FALSE)), ISBLANK(VLOOKUP($B46,OP!$C$2:$G$199,5,FALSE)) ),"",VLOOKUP($B46,OP!$C$2:$G$199,5,FALSE))</f>
        <v/>
      </c>
      <c r="I46" s="32">
        <f>IF(OR(ISNA(VLOOKUP($B46,Kunstat1!$C$2:$G$199,5,FALSE)), ISBLANK(VLOOKUP($B46,Kunstat1!$C$2:$G$199,5,FALSE)) ),"",VLOOKUP($B46,Kunstat1!$C$2:$G$199,5,FALSE))</f>
        <v>12</v>
      </c>
      <c r="J46" s="30">
        <f>IF(OR(ISNA(VLOOKUP($B46,Opatovice1!$C$2:$G$199,5,FALSE)), ISBLANK(VLOOKUP($B46,Opatovice1!$C$2:$G$199,5,FALSE)) ),"",VLOOKUP($B46,Opatovice1!$C$2:$G$199,5,FALSE))</f>
        <v>23</v>
      </c>
      <c r="K46" s="33">
        <f>IF(OR(ISNA(VLOOKUP($B46,Vysocany!$C$2:$G$198,5,FALSE)), ISBLANK(VLOOKUP($B46,Vysocany!$C$2:$G$198,5,FALSE)) ),"",VLOOKUP($B46,Vysocany!$C$2:$G$198,5,FALSE))</f>
        <v>26</v>
      </c>
      <c r="L46" s="34">
        <f>IF(OR(ISNA(VLOOKUP($B46,Kunstat2!$C$2:$G$190,5,FALSE)), ISBLANK(VLOOKUP($B46,Kunstat2!$C$2:$G$190,5,FALSE)) ),"",VLOOKUP($B46,Kunstat2!$C$2:$G$190,5,FALSE))</f>
        <v>18</v>
      </c>
      <c r="M46" s="35">
        <f>IF(OR(ISNA(VLOOKUP($B46,Opatovice2!$C$2:$G$199,5,FALSE)), ISBLANK(VLOOKUP($B46,Opatovice2!$C$2:$G$199,5,FALSE)) ),"",VLOOKUP($B46,Opatovice2!$C$2:$G$199,5,FALSE))</f>
        <v>21</v>
      </c>
      <c r="N46" s="36">
        <f>IF(OR(ISNA(VLOOKUP($B46,Svitavka!$C$2:$G$198,5,FALSE)), ISBLANK(VLOOKUP($B46,Svitavka!$C$2:$G$198,5,FALSE)) ),"",VLOOKUP($B46,Svitavka!$C$2:$G$198,5,FALSE))</f>
        <v>29</v>
      </c>
      <c r="O46" s="11">
        <f t="shared" si="3"/>
        <v>129</v>
      </c>
      <c r="P46" s="11">
        <f>IF( COUNT(H46:N46)=Parametry!$K$3,MIN(H46:N46),0)</f>
        <v>0</v>
      </c>
      <c r="Q46" s="11">
        <f t="shared" si="4"/>
        <v>129</v>
      </c>
      <c r="R46" t="str">
        <f t="shared" si="5"/>
        <v>A</v>
      </c>
    </row>
    <row r="47" spans="1:18">
      <c r="A47" s="2">
        <v>46</v>
      </c>
      <c r="B47" s="1" t="s">
        <v>39</v>
      </c>
      <c r="C47" s="1" t="s">
        <v>92</v>
      </c>
      <c r="D47" s="1">
        <v>2013</v>
      </c>
      <c r="E47" s="6" t="str">
        <f>IF( $D47=0, "", IF( AND($D47&lt;=Parametry!$I$3,$D47&gt;=Parametry!$J$3),"U17,U19",  IF( AND($D47&lt;=Parametry!$I$4,$D47&gt;=Parametry!$J$4), "U15",  IF( AND($D47&lt;=Parametry!$I$5, $D47&gt;=Parametry!$J$5), "U13","U11"))))</f>
        <v>U13</v>
      </c>
      <c r="F47" s="28"/>
      <c r="G47" s="2">
        <v>51</v>
      </c>
      <c r="H47" s="7" t="str">
        <f>IF(OR(ISNA(VLOOKUP($B47,OP!$C$2:$G$199,5,FALSE)), ISBLANK(VLOOKUP($B47,OP!$C$2:$G$199,5,FALSE)) ),"",VLOOKUP($B47,OP!$C$2:$G$199,5,FALSE))</f>
        <v/>
      </c>
      <c r="I47" s="32" t="str">
        <f>IF(OR(ISNA(VLOOKUP($B47,Kunstat1!$C$2:$G$199,5,FALSE)), ISBLANK(VLOOKUP($B47,Kunstat1!$C$2:$G$199,5,FALSE)) ),"",VLOOKUP($B47,Kunstat1!$C$2:$G$199,5,FALSE))</f>
        <v/>
      </c>
      <c r="J47" s="30" t="str">
        <f>IF(OR(ISNA(VLOOKUP($B47,Opatovice1!$C$2:$G$199,5,FALSE)), ISBLANK(VLOOKUP($B47,Opatovice1!$C$2:$G$199,5,FALSE)) ),"",VLOOKUP($B47,Opatovice1!$C$2:$G$199,5,FALSE))</f>
        <v/>
      </c>
      <c r="K47" s="33">
        <f>IF(OR(ISNA(VLOOKUP($B47,Vysocany!$C$2:$G$198,5,FALSE)), ISBLANK(VLOOKUP($B47,Vysocany!$C$2:$G$198,5,FALSE)) ),"",VLOOKUP($B47,Vysocany!$C$2:$G$198,5,FALSE))</f>
        <v>56</v>
      </c>
      <c r="L47" s="34">
        <f>IF(OR(ISNA(VLOOKUP($B47,Kunstat2!$C$2:$G$190,5,FALSE)), ISBLANK(VLOOKUP($B47,Kunstat2!$C$2:$G$190,5,FALSE)) ),"",VLOOKUP($B47,Kunstat2!$C$2:$G$190,5,FALSE))</f>
        <v>39</v>
      </c>
      <c r="M47" s="35">
        <f>IF(OR(ISNA(VLOOKUP($B47,Opatovice2!$C$2:$G$199,5,FALSE)), ISBLANK(VLOOKUP($B47,Opatovice2!$C$2:$G$199,5,FALSE)) ),"",VLOOKUP($B47,Opatovice2!$C$2:$G$199,5,FALSE))</f>
        <v>31</v>
      </c>
      <c r="N47" s="36" t="str">
        <f>IF(OR(ISNA(VLOOKUP($B47,Svitavka!$C$2:$G$198,5,FALSE)), ISBLANK(VLOOKUP($B47,Svitavka!$C$2:$G$198,5,FALSE)) ),"",VLOOKUP($B47,Svitavka!$C$2:$G$198,5,FALSE))</f>
        <v/>
      </c>
      <c r="O47" s="11">
        <f t="shared" si="3"/>
        <v>126</v>
      </c>
      <c r="P47" s="11">
        <f>IF( COUNT(H47:N47)=Parametry!$K$3,MIN(H47:N47),0)</f>
        <v>0</v>
      </c>
      <c r="Q47" s="11">
        <f t="shared" si="4"/>
        <v>126</v>
      </c>
      <c r="R47" t="str">
        <f t="shared" si="5"/>
        <v>A</v>
      </c>
    </row>
    <row r="48" spans="1:18">
      <c r="A48" s="2">
        <v>47</v>
      </c>
      <c r="B48" s="1" t="s">
        <v>30</v>
      </c>
      <c r="C48" s="1" t="s">
        <v>92</v>
      </c>
      <c r="D48" s="1">
        <v>2007</v>
      </c>
      <c r="E48" s="6" t="str">
        <f>IF( $D48=0, "", IF( AND($D48&lt;=Parametry!$I$3,$D48&gt;=Parametry!$J$3),"U17,U19",  IF( AND($D48&lt;=Parametry!$I$4,$D48&gt;=Parametry!$J$4), "U15",  IF( AND($D48&lt;=Parametry!$I$5, $D48&gt;=Parametry!$J$5), "U13","U11"))))</f>
        <v>U17,U19</v>
      </c>
      <c r="F48" s="28"/>
      <c r="G48" s="2">
        <v>4</v>
      </c>
      <c r="H48" s="7">
        <f>IF(OR(ISNA(VLOOKUP($B48,OP!$C$2:$G$199,5,FALSE)), ISBLANK(VLOOKUP($B48,OP!$C$2:$G$199,5,FALSE)) ),"",VLOOKUP($B48,OP!$C$2:$G$199,5,FALSE))</f>
        <v>69</v>
      </c>
      <c r="I48" s="32" t="str">
        <f>IF(OR(ISNA(VLOOKUP($B48,Kunstat1!$C$2:$G$199,5,FALSE)), ISBLANK(VLOOKUP($B48,Kunstat1!$C$2:$G$199,5,FALSE)) ),"",VLOOKUP($B48,Kunstat1!$C$2:$G$199,5,FALSE))</f>
        <v/>
      </c>
      <c r="J48" s="30" t="str">
        <f>IF(OR(ISNA(VLOOKUP($B48,Opatovice1!$C$2:$G$199,5,FALSE)), ISBLANK(VLOOKUP($B48,Opatovice1!$C$2:$G$199,5,FALSE)) ),"",VLOOKUP($B48,Opatovice1!$C$2:$G$199,5,FALSE))</f>
        <v/>
      </c>
      <c r="K48" s="33" t="str">
        <f>IF(OR(ISNA(VLOOKUP($B48,Vysocany!$C$2:$G$198,5,FALSE)), ISBLANK(VLOOKUP($B48,Vysocany!$C$2:$G$198,5,FALSE)) ),"",VLOOKUP($B48,Vysocany!$C$2:$G$198,5,FALSE))</f>
        <v/>
      </c>
      <c r="L48" s="34" t="str">
        <f>IF(OR(ISNA(VLOOKUP($B48,Kunstat2!$C$2:$G$190,5,FALSE)), ISBLANK(VLOOKUP($B48,Kunstat2!$C$2:$G$190,5,FALSE)) ),"",VLOOKUP($B48,Kunstat2!$C$2:$G$190,5,FALSE))</f>
        <v/>
      </c>
      <c r="M48" s="35">
        <f>IF(OR(ISNA(VLOOKUP($B48,Opatovice2!$C$2:$G$199,5,FALSE)), ISBLANK(VLOOKUP($B48,Opatovice2!$C$2:$G$199,5,FALSE)) ),"",VLOOKUP($B48,Opatovice2!$C$2:$G$199,5,FALSE))</f>
        <v>51</v>
      </c>
      <c r="N48" s="36" t="str">
        <f>IF(OR(ISNA(VLOOKUP($B48,Svitavka!$C$2:$G$198,5,FALSE)), ISBLANK(VLOOKUP($B48,Svitavka!$C$2:$G$198,5,FALSE)) ),"",VLOOKUP($B48,Svitavka!$C$2:$G$198,5,FALSE))</f>
        <v/>
      </c>
      <c r="O48" s="11">
        <f t="shared" si="3"/>
        <v>120</v>
      </c>
      <c r="P48" s="11">
        <f>IF( COUNT(H48:N48)=Parametry!$K$3,MIN(H48:N48),0)</f>
        <v>0</v>
      </c>
      <c r="Q48" s="11">
        <f t="shared" si="4"/>
        <v>120</v>
      </c>
      <c r="R48" t="str">
        <f t="shared" si="5"/>
        <v>A</v>
      </c>
    </row>
    <row r="49" spans="1:18">
      <c r="A49" s="2">
        <v>48</v>
      </c>
      <c r="B49" s="1" t="s">
        <v>42</v>
      </c>
      <c r="C49" s="10" t="s">
        <v>96</v>
      </c>
      <c r="D49" s="1">
        <v>2014</v>
      </c>
      <c r="E49" s="6" t="str">
        <f>IF( $D49=0, "", IF( AND($D49&lt;=Parametry!$I$3,$D49&gt;=Parametry!$J$3),"U17,U19",  IF( AND($D49&lt;=Parametry!$I$4,$D49&gt;=Parametry!$J$4), "U15",  IF( AND($D49&lt;=Parametry!$I$5, $D49&gt;=Parametry!$J$5), "U13","U11"))))</f>
        <v>U13</v>
      </c>
      <c r="F49" s="28"/>
      <c r="G49" s="2">
        <v>95</v>
      </c>
      <c r="H49" s="7">
        <f>IF(OR(ISNA(VLOOKUP($B49,OP!$C$2:$G$199,5,FALSE)), ISBLANK(VLOOKUP($B49,OP!$C$2:$G$199,5,FALSE)) ),"",VLOOKUP($B49,OP!$C$2:$G$199,5,FALSE))</f>
        <v>24</v>
      </c>
      <c r="I49" s="32">
        <f>IF(OR(ISNA(VLOOKUP($B49,Kunstat1!$C$2:$G$199,5,FALSE)), ISBLANK(VLOOKUP($B49,Kunstat1!$C$2:$G$199,5,FALSE)) ),"",VLOOKUP($B49,Kunstat1!$C$2:$G$199,5,FALSE))</f>
        <v>16</v>
      </c>
      <c r="J49" s="30">
        <f>IF(OR(ISNA(VLOOKUP($B49,Opatovice1!$C$2:$G$199,5,FALSE)), ISBLANK(VLOOKUP($B49,Opatovice1!$C$2:$G$199,5,FALSE)) ),"",VLOOKUP($B49,Opatovice1!$C$2:$G$199,5,FALSE))</f>
        <v>21</v>
      </c>
      <c r="K49" s="33">
        <f>IF(OR(ISNA(VLOOKUP($B49,Vysocany!$C$2:$G$198,5,FALSE)), ISBLANK(VLOOKUP($B49,Vysocany!$C$2:$G$198,5,FALSE)) ),"",VLOOKUP($B49,Vysocany!$C$2:$G$198,5,FALSE))</f>
        <v>23</v>
      </c>
      <c r="L49" s="34">
        <f>IF(OR(ISNA(VLOOKUP($B49,Kunstat2!$C$2:$G$190,5,FALSE)), ISBLANK(VLOOKUP($B49,Kunstat2!$C$2:$G$190,5,FALSE)) ),"",VLOOKUP($B49,Kunstat2!$C$2:$G$190,5,FALSE))</f>
        <v>17</v>
      </c>
      <c r="M49" s="35">
        <f>IF(OR(ISNA(VLOOKUP($B49,Opatovice2!$C$2:$G$199,5,FALSE)), ISBLANK(VLOOKUP($B49,Opatovice2!$C$2:$G$199,5,FALSE)) ),"",VLOOKUP($B49,Opatovice2!$C$2:$G$199,5,FALSE))</f>
        <v>15</v>
      </c>
      <c r="N49" s="36">
        <f>IF(OR(ISNA(VLOOKUP($B49,Svitavka!$C$2:$G$198,5,FALSE)), ISBLANK(VLOOKUP($B49,Svitavka!$C$2:$G$198,5,FALSE)) ),"",VLOOKUP($B49,Svitavka!$C$2:$G$198,5,FALSE))</f>
        <v>19</v>
      </c>
      <c r="O49" s="11">
        <f t="shared" si="3"/>
        <v>135</v>
      </c>
      <c r="P49" s="11">
        <f>IF( COUNT(H49:N49)=Parametry!$K$3,MIN(H49:N49),0)</f>
        <v>15</v>
      </c>
      <c r="Q49" s="11">
        <f t="shared" si="4"/>
        <v>120</v>
      </c>
      <c r="R49" t="str">
        <f t="shared" si="5"/>
        <v>A</v>
      </c>
    </row>
    <row r="50" spans="1:18">
      <c r="A50" s="2">
        <v>49</v>
      </c>
      <c r="B50" s="1" t="s">
        <v>115</v>
      </c>
      <c r="C50" s="10" t="s">
        <v>96</v>
      </c>
      <c r="D50" s="1">
        <v>2010</v>
      </c>
      <c r="E50" s="6" t="str">
        <f>IF( $D50=0, "", IF( AND($D50&lt;=Parametry!$I$3,$D50&gt;=Parametry!$J$3),"U17,U19",  IF( AND($D50&lt;=Parametry!$I$4,$D50&gt;=Parametry!$J$4), "U15",  IF( AND($D50&lt;=Parametry!$I$5, $D50&gt;=Parametry!$J$5), "U13","U11"))))</f>
        <v>U17,U19</v>
      </c>
      <c r="F50" s="28"/>
      <c r="G50" s="2">
        <v>159</v>
      </c>
      <c r="H50" s="7" t="str">
        <f>IF(OR(ISNA(VLOOKUP($B50,OP!$C$2:$G$199,5,FALSE)), ISBLANK(VLOOKUP($B50,OP!$C$2:$G$199,5,FALSE)) ),"",VLOOKUP($B50,OP!$C$2:$G$199,5,FALSE))</f>
        <v/>
      </c>
      <c r="I50" s="32">
        <f>IF(OR(ISNA(VLOOKUP($B50,Kunstat1!$C$2:$G$199,5,FALSE)), ISBLANK(VLOOKUP($B50,Kunstat1!$C$2:$G$199,5,FALSE)) ),"",VLOOKUP($B50,Kunstat1!$C$2:$G$199,5,FALSE))</f>
        <v>18</v>
      </c>
      <c r="J50" s="30">
        <f>IF(OR(ISNA(VLOOKUP($B50,Opatovice1!$C$2:$G$199,5,FALSE)), ISBLANK(VLOOKUP($B50,Opatovice1!$C$2:$G$199,5,FALSE)) ),"",VLOOKUP($B50,Opatovice1!$C$2:$G$199,5,FALSE))</f>
        <v>25</v>
      </c>
      <c r="K50" s="33">
        <f>IF(OR(ISNA(VLOOKUP($B50,Vysocany!$C$2:$G$198,5,FALSE)), ISBLANK(VLOOKUP($B50,Vysocany!$C$2:$G$198,5,FALSE)) ),"",VLOOKUP($B50,Vysocany!$C$2:$G$198,5,FALSE))</f>
        <v>31</v>
      </c>
      <c r="L50" s="34" t="str">
        <f>IF(OR(ISNA(VLOOKUP($B50,Kunstat2!$C$2:$G$190,5,FALSE)), ISBLANK(VLOOKUP($B50,Kunstat2!$C$2:$G$190,5,FALSE)) ),"",VLOOKUP($B50,Kunstat2!$C$2:$G$190,5,FALSE))</f>
        <v/>
      </c>
      <c r="M50" s="35">
        <f>IF(OR(ISNA(VLOOKUP($B50,Opatovice2!$C$2:$G$199,5,FALSE)), ISBLANK(VLOOKUP($B50,Opatovice2!$C$2:$G$199,5,FALSE)) ),"",VLOOKUP($B50,Opatovice2!$C$2:$G$199,5,FALSE))</f>
        <v>23</v>
      </c>
      <c r="N50" s="36">
        <f>IF(OR(ISNA(VLOOKUP($B50,Svitavka!$C$2:$G$198,5,FALSE)), ISBLANK(VLOOKUP($B50,Svitavka!$C$2:$G$198,5,FALSE)) ),"",VLOOKUP($B50,Svitavka!$C$2:$G$198,5,FALSE))</f>
        <v>23</v>
      </c>
      <c r="O50" s="11">
        <f t="shared" si="3"/>
        <v>120</v>
      </c>
      <c r="P50" s="11">
        <f>IF( COUNT(H50:N50)=Parametry!$K$3,MIN(H50:N50),0)</f>
        <v>0</v>
      </c>
      <c r="Q50" s="11">
        <f t="shared" si="4"/>
        <v>120</v>
      </c>
      <c r="R50" t="str">
        <f t="shared" si="5"/>
        <v>A</v>
      </c>
    </row>
    <row r="51" spans="1:18">
      <c r="A51" s="2">
        <v>50</v>
      </c>
      <c r="B51" s="1" t="s">
        <v>117</v>
      </c>
      <c r="C51" s="1" t="s">
        <v>96</v>
      </c>
      <c r="D51" s="1">
        <v>2011</v>
      </c>
      <c r="E51" s="6" t="str">
        <f>IF( $D51=0, "", IF( AND($D51&lt;=Parametry!$I$3,$D51&gt;=Parametry!$J$3),"U17,U19",  IF( AND($D51&lt;=Parametry!$I$4,$D51&gt;=Parametry!$J$4), "U15",  IF( AND($D51&lt;=Parametry!$I$5, $D51&gt;=Parametry!$J$5), "U13","U11"))))</f>
        <v>U15</v>
      </c>
      <c r="F51" s="28"/>
      <c r="G51" s="2">
        <v>157</v>
      </c>
      <c r="H51" s="7" t="str">
        <f>IF(OR(ISNA(VLOOKUP($B51,OP!$C$2:$G$199,5,FALSE)), ISBLANK(VLOOKUP($B51,OP!$C$2:$G$199,5,FALSE)) ),"",VLOOKUP($B51,OP!$C$2:$G$199,5,FALSE))</f>
        <v/>
      </c>
      <c r="I51" s="32">
        <f>IF(OR(ISNA(VLOOKUP($B51,Kunstat1!$C$2:$G$199,5,FALSE)), ISBLANK(VLOOKUP($B51,Kunstat1!$C$2:$G$199,5,FALSE)) ),"",VLOOKUP($B51,Kunstat1!$C$2:$G$199,5,FALSE))</f>
        <v>10</v>
      </c>
      <c r="J51" s="30">
        <f>IF(OR(ISNA(VLOOKUP($B51,Opatovice1!$C$2:$G$199,5,FALSE)), ISBLANK(VLOOKUP($B51,Opatovice1!$C$2:$G$199,5,FALSE)) ),"",VLOOKUP($B51,Opatovice1!$C$2:$G$199,5,FALSE))</f>
        <v>20</v>
      </c>
      <c r="K51" s="33">
        <f>IF(OR(ISNA(VLOOKUP($B51,Vysocany!$C$2:$G$198,5,FALSE)), ISBLANK(VLOOKUP($B51,Vysocany!$C$2:$G$198,5,FALSE)) ),"",VLOOKUP($B51,Vysocany!$C$2:$G$198,5,FALSE))</f>
        <v>25</v>
      </c>
      <c r="L51" s="34">
        <f>IF(OR(ISNA(VLOOKUP($B51,Kunstat2!$C$2:$G$190,5,FALSE)), ISBLANK(VLOOKUP($B51,Kunstat2!$C$2:$G$190,5,FALSE)) ),"",VLOOKUP($B51,Kunstat2!$C$2:$G$190,5,FALSE))</f>
        <v>16</v>
      </c>
      <c r="M51" s="35">
        <f>IF(OR(ISNA(VLOOKUP($B51,Opatovice2!$C$2:$G$199,5,FALSE)), ISBLANK(VLOOKUP($B51,Opatovice2!$C$2:$G$199,5,FALSE)) ),"",VLOOKUP($B51,Opatovice2!$C$2:$G$199,5,FALSE))</f>
        <v>13</v>
      </c>
      <c r="N51" s="36">
        <f>IF(OR(ISNA(VLOOKUP($B51,Svitavka!$C$2:$G$198,5,FALSE)), ISBLANK(VLOOKUP($B51,Svitavka!$C$2:$G$198,5,FALSE)) ),"",VLOOKUP($B51,Svitavka!$C$2:$G$198,5,FALSE))</f>
        <v>25</v>
      </c>
      <c r="O51" s="11">
        <f t="shared" si="3"/>
        <v>109</v>
      </c>
      <c r="P51" s="11">
        <f>IF( COUNT(H51:N51)=Parametry!$K$3,MIN(H51:N51),0)</f>
        <v>0</v>
      </c>
      <c r="Q51" s="11">
        <f t="shared" si="4"/>
        <v>109</v>
      </c>
      <c r="R51" t="str">
        <f t="shared" si="5"/>
        <v>A</v>
      </c>
    </row>
    <row r="52" spans="1:18">
      <c r="A52" s="2">
        <v>51</v>
      </c>
      <c r="B52" s="1" t="s">
        <v>167</v>
      </c>
      <c r="C52" s="10" t="s">
        <v>97</v>
      </c>
      <c r="D52" s="1">
        <v>2013</v>
      </c>
      <c r="E52" s="6" t="str">
        <f>IF( $D52=0, "", IF( AND($D52&lt;=Parametry!$I$3,$D52&gt;=Parametry!$J$3),"U17,U19",  IF( AND($D52&lt;=Parametry!$I$4,$D52&gt;=Parametry!$J$4), "U15",  IF( AND($D52&lt;=Parametry!$I$5, $D52&gt;=Parametry!$J$5), "U13","U11"))))</f>
        <v>U13</v>
      </c>
      <c r="F52" s="28"/>
      <c r="G52" s="2">
        <v>183</v>
      </c>
      <c r="H52" s="7" t="str">
        <f>IF(OR(ISNA(VLOOKUP($B52,OP!$C$2:$G$199,5,FALSE)), ISBLANK(VLOOKUP($B52,OP!$C$2:$G$199,5,FALSE)) ),"",VLOOKUP($B52,OP!$C$2:$G$199,5,FALSE))</f>
        <v/>
      </c>
      <c r="I52" s="32" t="str">
        <f>IF(OR(ISNA(VLOOKUP($B52,Kunstat1!$C$2:$G$199,5,FALSE)), ISBLANK(VLOOKUP($B52,Kunstat1!$C$2:$G$199,5,FALSE)) ),"",VLOOKUP($B52,Kunstat1!$C$2:$G$199,5,FALSE))</f>
        <v/>
      </c>
      <c r="J52" s="30">
        <f>IF(OR(ISNA(VLOOKUP($B52,Opatovice1!$C$2:$G$199,5,FALSE)), ISBLANK(VLOOKUP($B52,Opatovice1!$C$2:$G$199,5,FALSE)) ),"",VLOOKUP($B52,Opatovice1!$C$2:$G$199,5,FALSE))</f>
        <v>15</v>
      </c>
      <c r="K52" s="33">
        <f>IF(OR(ISNA(VLOOKUP($B52,Vysocany!$C$2:$G$198,5,FALSE)), ISBLANK(VLOOKUP($B52,Vysocany!$C$2:$G$198,5,FALSE)) ),"",VLOOKUP($B52,Vysocany!$C$2:$G$198,5,FALSE))</f>
        <v>17</v>
      </c>
      <c r="L52" s="34">
        <f>IF(OR(ISNA(VLOOKUP($B52,Kunstat2!$C$2:$G$190,5,FALSE)), ISBLANK(VLOOKUP($B52,Kunstat2!$C$2:$G$190,5,FALSE)) ),"",VLOOKUP($B52,Kunstat2!$C$2:$G$190,5,FALSE))</f>
        <v>20</v>
      </c>
      <c r="M52" s="35">
        <f>IF(OR(ISNA(VLOOKUP($B52,Opatovice2!$C$2:$G$199,5,FALSE)), ISBLANK(VLOOKUP($B52,Opatovice2!$C$2:$G$199,5,FALSE)) ),"",VLOOKUP($B52,Opatovice2!$C$2:$G$199,5,FALSE))</f>
        <v>20</v>
      </c>
      <c r="N52" s="36">
        <f>IF(OR(ISNA(VLOOKUP($B52,Svitavka!$C$2:$G$198,5,FALSE)), ISBLANK(VLOOKUP($B52,Svitavka!$C$2:$G$198,5,FALSE)) ),"",VLOOKUP($B52,Svitavka!$C$2:$G$198,5,FALSE))</f>
        <v>32</v>
      </c>
      <c r="O52" s="11">
        <f t="shared" si="3"/>
        <v>104</v>
      </c>
      <c r="P52" s="11">
        <f>IF( COUNT(H52:N52)=Parametry!$K$3,MIN(H52:N52),0)</f>
        <v>0</v>
      </c>
      <c r="Q52" s="11">
        <f t="shared" si="4"/>
        <v>104</v>
      </c>
      <c r="R52" t="str">
        <f t="shared" si="5"/>
        <v>A</v>
      </c>
    </row>
    <row r="53" spans="1:18">
      <c r="A53" s="2">
        <v>52</v>
      </c>
      <c r="B53" s="1" t="s">
        <v>78</v>
      </c>
      <c r="C53" s="1" t="s">
        <v>94</v>
      </c>
      <c r="D53" s="1">
        <v>2009</v>
      </c>
      <c r="E53" s="6" t="str">
        <f>IF( $D53=0, "", IF( AND($D53&lt;=Parametry!$I$3,$D53&gt;=Parametry!$J$3),"U17,U19",  IF( AND($D53&lt;=Parametry!$I$4,$D53&gt;=Parametry!$J$4), "U15",  IF( AND($D53&lt;=Parametry!$I$5, $D53&gt;=Parametry!$J$5), "U13","U11"))))</f>
        <v>U17,U19</v>
      </c>
      <c r="F53" s="28"/>
      <c r="G53" s="1">
        <v>122</v>
      </c>
      <c r="H53" s="7">
        <f>IF(OR(ISNA(VLOOKUP($B53,OP!$C$2:$G$199,5,FALSE)), ISBLANK(VLOOKUP($B53,OP!$C$2:$G$199,5,FALSE)) ),"",VLOOKUP($B53,OP!$C$2:$G$199,5,FALSE))</f>
        <v>54</v>
      </c>
      <c r="I53" s="32">
        <f>IF(OR(ISNA(VLOOKUP($B53,Kunstat1!$C$2:$G$199,5,FALSE)), ISBLANK(VLOOKUP($B53,Kunstat1!$C$2:$G$199,5,FALSE)) ),"",VLOOKUP($B53,Kunstat1!$C$2:$G$199,5,FALSE))</f>
        <v>44</v>
      </c>
      <c r="J53" s="30" t="str">
        <f>IF(OR(ISNA(VLOOKUP($B53,Opatovice1!$C$2:$G$199,5,FALSE)), ISBLANK(VLOOKUP($B53,Opatovice1!$C$2:$G$199,5,FALSE)) ),"",VLOOKUP($B53,Opatovice1!$C$2:$G$199,5,FALSE))</f>
        <v/>
      </c>
      <c r="K53" s="33" t="str">
        <f>IF(OR(ISNA(VLOOKUP($B53,Vysocany!$C$2:$G$198,5,FALSE)), ISBLANK(VLOOKUP($B53,Vysocany!$C$2:$G$198,5,FALSE)) ),"",VLOOKUP($B53,Vysocany!$C$2:$G$198,5,FALSE))</f>
        <v/>
      </c>
      <c r="L53" s="34" t="str">
        <f>IF(OR(ISNA(VLOOKUP($B53,Kunstat2!$C$2:$G$190,5,FALSE)), ISBLANK(VLOOKUP($B53,Kunstat2!$C$2:$G$190,5,FALSE)) ),"",VLOOKUP($B53,Kunstat2!$C$2:$G$190,5,FALSE))</f>
        <v/>
      </c>
      <c r="M53" s="35" t="str">
        <f>IF(OR(ISNA(VLOOKUP($B53,Opatovice2!$C$2:$G$199,5,FALSE)), ISBLANK(VLOOKUP($B53,Opatovice2!$C$2:$G$199,5,FALSE)) ),"",VLOOKUP($B53,Opatovice2!$C$2:$G$199,5,FALSE))</f>
        <v/>
      </c>
      <c r="N53" s="36" t="str">
        <f>IF(OR(ISNA(VLOOKUP($B53,Svitavka!$C$2:$G$198,5,FALSE)), ISBLANK(VLOOKUP($B53,Svitavka!$C$2:$G$198,5,FALSE)) ),"",VLOOKUP($B53,Svitavka!$C$2:$G$198,5,FALSE))</f>
        <v/>
      </c>
      <c r="O53" s="11">
        <f t="shared" si="3"/>
        <v>98</v>
      </c>
      <c r="P53" s="11">
        <f>IF( COUNT(H53:N53)=Parametry!$K$3,MIN(H53:N53),0)</f>
        <v>0</v>
      </c>
      <c r="Q53" s="11">
        <f t="shared" si="4"/>
        <v>98</v>
      </c>
      <c r="R53" t="str">
        <f t="shared" si="5"/>
        <v>A</v>
      </c>
    </row>
    <row r="54" spans="1:18">
      <c r="A54" s="2">
        <v>53</v>
      </c>
      <c r="B54" s="1" t="s">
        <v>75</v>
      </c>
      <c r="C54" s="1" t="s">
        <v>96</v>
      </c>
      <c r="D54" s="1">
        <v>2014</v>
      </c>
      <c r="E54" s="6" t="str">
        <f>IF( $D54=0, "", IF( AND($D54&lt;=Parametry!$I$3,$D54&gt;=Parametry!$J$3),"U17,U19",  IF( AND($D54&lt;=Parametry!$I$4,$D54&gt;=Parametry!$J$4), "U15",  IF( AND($D54&lt;=Parametry!$I$5, $D54&gt;=Parametry!$J$5), "U13","U11"))))</f>
        <v>U13</v>
      </c>
      <c r="F54" s="28"/>
      <c r="G54" s="1">
        <v>113</v>
      </c>
      <c r="H54" s="7" t="str">
        <f>IF(OR(ISNA(VLOOKUP($B54,OP!$C$2:$G$199,5,FALSE)), ISBLANK(VLOOKUP($B54,OP!$C$2:$G$199,5,FALSE)) ),"",VLOOKUP($B54,OP!$C$2:$G$199,5,FALSE))</f>
        <v/>
      </c>
      <c r="I54" s="32">
        <f>IF(OR(ISNA(VLOOKUP($B54,Kunstat1!$C$2:$G$199,5,FALSE)), ISBLANK(VLOOKUP($B54,Kunstat1!$C$2:$G$199,5,FALSE)) ),"",VLOOKUP($B54,Kunstat1!$C$2:$G$199,5,FALSE))</f>
        <v>17</v>
      </c>
      <c r="J54" s="30">
        <f>IF(OR(ISNA(VLOOKUP($B54,Opatovice1!$C$2:$G$199,5,FALSE)), ISBLANK(VLOOKUP($B54,Opatovice1!$C$2:$G$199,5,FALSE)) ),"",VLOOKUP($B54,Opatovice1!$C$2:$G$199,5,FALSE))</f>
        <v>28</v>
      </c>
      <c r="K54" s="33">
        <f>IF(OR(ISNA(VLOOKUP($B54,Vysocany!$C$2:$G$198,5,FALSE)), ISBLANK(VLOOKUP($B54,Vysocany!$C$2:$G$198,5,FALSE)) ),"",VLOOKUP($B54,Vysocany!$C$2:$G$198,5,FALSE))</f>
        <v>30</v>
      </c>
      <c r="L54" s="34">
        <f>IF(OR(ISNA(VLOOKUP($B54,Kunstat2!$C$2:$G$190,5,FALSE)), ISBLANK(VLOOKUP($B54,Kunstat2!$C$2:$G$190,5,FALSE)) ),"",VLOOKUP($B54,Kunstat2!$C$2:$G$190,5,FALSE))</f>
        <v>21</v>
      </c>
      <c r="M54" s="35" t="str">
        <f>IF(OR(ISNA(VLOOKUP($B54,Opatovice2!$C$2:$G$199,5,FALSE)), ISBLANK(VLOOKUP($B54,Opatovice2!$C$2:$G$199,5,FALSE)) ),"",VLOOKUP($B54,Opatovice2!$C$2:$G$199,5,FALSE))</f>
        <v/>
      </c>
      <c r="N54" s="36" t="str">
        <f>IF(OR(ISNA(VLOOKUP($B54,Svitavka!$C$2:$G$198,5,FALSE)), ISBLANK(VLOOKUP($B54,Svitavka!$C$2:$G$198,5,FALSE)) ),"",VLOOKUP($B54,Svitavka!$C$2:$G$198,5,FALSE))</f>
        <v/>
      </c>
      <c r="O54" s="11">
        <f t="shared" si="3"/>
        <v>96</v>
      </c>
      <c r="P54" s="11">
        <f>IF( COUNT(H54:N54)=Parametry!$K$3,MIN(H54:N54),0)</f>
        <v>0</v>
      </c>
      <c r="Q54" s="11">
        <f t="shared" si="4"/>
        <v>96</v>
      </c>
      <c r="R54" t="str">
        <f t="shared" si="5"/>
        <v>A</v>
      </c>
    </row>
    <row r="55" spans="1:18">
      <c r="A55" s="2">
        <v>55</v>
      </c>
      <c r="B55" s="1" t="s">
        <v>62</v>
      </c>
      <c r="C55" s="10" t="s">
        <v>100</v>
      </c>
      <c r="D55" s="1">
        <v>2011</v>
      </c>
      <c r="E55" s="6" t="str">
        <f>IF( $D55=0, "", IF( AND($D55&lt;=Parametry!$I$3,$D55&gt;=Parametry!$J$3),"U17,U19",  IF( AND($D55&lt;=Parametry!$I$4,$D55&gt;=Parametry!$J$4), "U15",  IF( AND($D55&lt;=Parametry!$I$5, $D55&gt;=Parametry!$J$5), "U13","U11"))))</f>
        <v>U15</v>
      </c>
      <c r="F55" s="28"/>
      <c r="G55" s="2">
        <v>59</v>
      </c>
      <c r="H55" s="7" t="str">
        <f>IF(OR(ISNA(VLOOKUP($B55,OP!$C$2:$G$199,5,FALSE)), ISBLANK(VLOOKUP($B55,OP!$C$2:$G$199,5,FALSE)) ),"",VLOOKUP($B55,OP!$C$2:$G$199,5,FALSE))</f>
        <v/>
      </c>
      <c r="I55" s="32" t="str">
        <f>IF(OR(ISNA(VLOOKUP($B55,Kunstat1!$C$2:$G$199,5,FALSE)), ISBLANK(VLOOKUP($B55,Kunstat1!$C$2:$G$199,5,FALSE)) ),"",VLOOKUP($B55,Kunstat1!$C$2:$G$199,5,FALSE))</f>
        <v/>
      </c>
      <c r="J55" s="30" t="str">
        <f>IF(OR(ISNA(VLOOKUP($B55,Opatovice1!$C$2:$G$199,5,FALSE)), ISBLANK(VLOOKUP($B55,Opatovice1!$C$2:$G$199,5,FALSE)) ),"",VLOOKUP($B55,Opatovice1!$C$2:$G$199,5,FALSE))</f>
        <v/>
      </c>
      <c r="K55" s="33">
        <f>IF(OR(ISNA(VLOOKUP($B55,Vysocany!$C$2:$G$198,5,FALSE)), ISBLANK(VLOOKUP($B55,Vysocany!$C$2:$G$198,5,FALSE)) ),"",VLOOKUP($B55,Vysocany!$C$2:$G$198,5,FALSE))</f>
        <v>52</v>
      </c>
      <c r="L55" s="34" t="str">
        <f>IF(OR(ISNA(VLOOKUP($B55,Kunstat2!$C$2:$G$190,5,FALSE)), ISBLANK(VLOOKUP($B55,Kunstat2!$C$2:$G$190,5,FALSE)) ),"",VLOOKUP($B55,Kunstat2!$C$2:$G$190,5,FALSE))</f>
        <v/>
      </c>
      <c r="M55" s="35" t="str">
        <f>IF(OR(ISNA(VLOOKUP($B55,Opatovice2!$C$2:$G$199,5,FALSE)), ISBLANK(VLOOKUP($B55,Opatovice2!$C$2:$G$199,5,FALSE)) ),"",VLOOKUP($B55,Opatovice2!$C$2:$G$199,5,FALSE))</f>
        <v/>
      </c>
      <c r="N55" s="36">
        <f>IF(OR(ISNA(VLOOKUP($B55,Svitavka!$C$2:$G$198,5,FALSE)), ISBLANK(VLOOKUP($B55,Svitavka!$C$2:$G$198,5,FALSE)) ),"",VLOOKUP($B55,Svitavka!$C$2:$G$198,5,FALSE))</f>
        <v>39</v>
      </c>
      <c r="O55" s="11">
        <f t="shared" si="3"/>
        <v>91</v>
      </c>
      <c r="P55" s="11">
        <f>IF( COUNT(H55:N55)=Parametry!$K$3,MIN(H55:N55),0)</f>
        <v>0</v>
      </c>
      <c r="Q55" s="11">
        <f t="shared" si="4"/>
        <v>91</v>
      </c>
      <c r="R55" t="str">
        <f t="shared" si="5"/>
        <v>A</v>
      </c>
    </row>
    <row r="56" spans="1:18">
      <c r="A56" s="2">
        <v>54</v>
      </c>
      <c r="B56" s="1" t="s">
        <v>87</v>
      </c>
      <c r="C56" s="10" t="s">
        <v>96</v>
      </c>
      <c r="D56" s="1">
        <v>2013</v>
      </c>
      <c r="E56" s="6" t="str">
        <f>IF( $D56=0, "", IF( AND($D56&lt;=Parametry!$I$3,$D56&gt;=Parametry!$J$3),"U17,U19",  IF( AND($D56&lt;=Parametry!$I$4,$D56&gt;=Parametry!$J$4), "U15",  IF( AND($D56&lt;=Parametry!$I$5, $D56&gt;=Parametry!$J$5), "U13","U11"))))</f>
        <v>U13</v>
      </c>
      <c r="F56" s="28"/>
      <c r="G56" s="1">
        <v>135</v>
      </c>
      <c r="H56" s="7">
        <f>IF(OR(ISNA(VLOOKUP($B56,OP!$C$2:$G$199,5,FALSE)), ISBLANK(VLOOKUP($B56,OP!$C$2:$G$199,5,FALSE)) ),"",VLOOKUP($B56,OP!$C$2:$G$199,5,FALSE))</f>
        <v>24</v>
      </c>
      <c r="I56" s="32">
        <f>IF(OR(ISNA(VLOOKUP($B56,Kunstat1!$C$2:$G$199,5,FALSE)), ISBLANK(VLOOKUP($B56,Kunstat1!$C$2:$G$199,5,FALSE)) ),"",VLOOKUP($B56,Kunstat1!$C$2:$G$199,5,FALSE))</f>
        <v>20</v>
      </c>
      <c r="J56" s="30" t="str">
        <f>IF(OR(ISNA(VLOOKUP($B56,Opatovice1!$C$2:$G$199,5,FALSE)), ISBLANK(VLOOKUP($B56,Opatovice1!$C$2:$G$199,5,FALSE)) ),"",VLOOKUP($B56,Opatovice1!$C$2:$G$199,5,FALSE))</f>
        <v/>
      </c>
      <c r="K56" s="33" t="str">
        <f>IF(OR(ISNA(VLOOKUP($B56,Vysocany!$C$2:$G$198,5,FALSE)), ISBLANK(VLOOKUP($B56,Vysocany!$C$2:$G$198,5,FALSE)) ),"",VLOOKUP($B56,Vysocany!$C$2:$G$198,5,FALSE))</f>
        <v/>
      </c>
      <c r="L56" s="34" t="str">
        <f>IF(OR(ISNA(VLOOKUP($B56,Kunstat2!$C$2:$G$190,5,FALSE)), ISBLANK(VLOOKUP($B56,Kunstat2!$C$2:$G$190,5,FALSE)) ),"",VLOOKUP($B56,Kunstat2!$C$2:$G$190,5,FALSE))</f>
        <v/>
      </c>
      <c r="M56" s="35">
        <f>IF(OR(ISNA(VLOOKUP($B56,Opatovice2!$C$2:$G$199,5,FALSE)), ISBLANK(VLOOKUP($B56,Opatovice2!$C$2:$G$199,5,FALSE)) ),"",VLOOKUP($B56,Opatovice2!$C$2:$G$199,5,FALSE))</f>
        <v>19</v>
      </c>
      <c r="N56" s="36">
        <f>IF(OR(ISNA(VLOOKUP($B56,Svitavka!$C$2:$G$198,5,FALSE)), ISBLANK(VLOOKUP($B56,Svitavka!$C$2:$G$198,5,FALSE)) ),"",VLOOKUP($B56,Svitavka!$C$2:$G$198,5,FALSE))</f>
        <v>28</v>
      </c>
      <c r="O56" s="11">
        <f t="shared" si="3"/>
        <v>91</v>
      </c>
      <c r="P56" s="11">
        <f>IF( COUNT(H56:N56)=Parametry!$K$3,MIN(H56:N56),0)</f>
        <v>0</v>
      </c>
      <c r="Q56" s="11">
        <f t="shared" si="4"/>
        <v>91</v>
      </c>
      <c r="R56" t="str">
        <f t="shared" si="5"/>
        <v>A</v>
      </c>
    </row>
    <row r="57" spans="1:18">
      <c r="A57" s="2">
        <v>56</v>
      </c>
      <c r="B57" s="1" t="s">
        <v>149</v>
      </c>
      <c r="C57" s="10" t="s">
        <v>92</v>
      </c>
      <c r="D57" s="1">
        <v>2012</v>
      </c>
      <c r="E57" s="6" t="str">
        <f>IF( $D57=0, "", IF( AND($D57&lt;=Parametry!$I$3,$D57&gt;=Parametry!$J$3),"U17,U19",  IF( AND($D57&lt;=Parametry!$I$4,$D57&gt;=Parametry!$J$4), "U15",  IF( AND($D57&lt;=Parametry!$I$5, $D57&gt;=Parametry!$J$5), "U13","U11"))))</f>
        <v>U15</v>
      </c>
      <c r="F57" s="28"/>
      <c r="G57" s="2">
        <v>188</v>
      </c>
      <c r="H57" s="7">
        <f>IF(OR(ISNA(VLOOKUP($B57,OP!$C$2:$G$199,5,FALSE)), ISBLANK(VLOOKUP($B57,OP!$C$2:$G$199,5,FALSE)) ),"",VLOOKUP($B57,OP!$C$2:$G$199,5,FALSE))</f>
        <v>48</v>
      </c>
      <c r="I57" s="32" t="str">
        <f>IF(OR(ISNA(VLOOKUP($B57,Kunstat1!$C$2:$G$199,5,FALSE)), ISBLANK(VLOOKUP($B57,Kunstat1!$C$2:$G$199,5,FALSE)) ),"",VLOOKUP($B57,Kunstat1!$C$2:$G$199,5,FALSE))</f>
        <v/>
      </c>
      <c r="J57" s="30" t="str">
        <f>IF(OR(ISNA(VLOOKUP($B57,Opatovice1!$C$2:$G$199,5,FALSE)), ISBLANK(VLOOKUP($B57,Opatovice1!$C$2:$G$199,5,FALSE)) ),"",VLOOKUP($B57,Opatovice1!$C$2:$G$199,5,FALSE))</f>
        <v/>
      </c>
      <c r="K57" s="33">
        <f>IF(OR(ISNA(VLOOKUP($B57,Vysocany!$C$2:$G$198,5,FALSE)), ISBLANK(VLOOKUP($B57,Vysocany!$C$2:$G$198,5,FALSE)) ),"",VLOOKUP($B57,Vysocany!$C$2:$G$198,5,FALSE))</f>
        <v>11</v>
      </c>
      <c r="L57" s="34">
        <f>IF(OR(ISNA(VLOOKUP($B57,Kunstat2!$C$2:$G$190,5,FALSE)), ISBLANK(VLOOKUP($B57,Kunstat2!$C$2:$G$190,5,FALSE)) ),"",VLOOKUP($B57,Kunstat2!$C$2:$G$190,5,FALSE))</f>
        <v>10</v>
      </c>
      <c r="M57" s="35">
        <f>IF(OR(ISNA(VLOOKUP($B57,Opatovice2!$C$2:$G$199,5,FALSE)), ISBLANK(VLOOKUP($B57,Opatovice2!$C$2:$G$199,5,FALSE)) ),"",VLOOKUP($B57,Opatovice2!$C$2:$G$199,5,FALSE))</f>
        <v>3</v>
      </c>
      <c r="N57" s="36">
        <f>IF(OR(ISNA(VLOOKUP($B57,Svitavka!$C$2:$G$198,5,FALSE)), ISBLANK(VLOOKUP($B57,Svitavka!$C$2:$G$198,5,FALSE)) ),"",VLOOKUP($B57,Svitavka!$C$2:$G$198,5,FALSE))</f>
        <v>18</v>
      </c>
      <c r="O57" s="11">
        <f t="shared" si="3"/>
        <v>90</v>
      </c>
      <c r="P57" s="11">
        <f>IF( COUNT(H57:N57)=Parametry!$K$3,MIN(H57:N57),0)</f>
        <v>0</v>
      </c>
      <c r="Q57" s="11">
        <f t="shared" si="4"/>
        <v>90</v>
      </c>
      <c r="R57" t="str">
        <f t="shared" si="5"/>
        <v>A</v>
      </c>
    </row>
    <row r="58" spans="1:18">
      <c r="A58" s="2">
        <v>57</v>
      </c>
      <c r="B58" s="1" t="s">
        <v>40</v>
      </c>
      <c r="C58" s="10" t="s">
        <v>92</v>
      </c>
      <c r="D58" s="1">
        <v>2012</v>
      </c>
      <c r="E58" s="6" t="str">
        <f>IF( $D58=0, "", IF( AND($D58&lt;=Parametry!$I$3,$D58&gt;=Parametry!$J$3),"U17,U19",  IF( AND($D58&lt;=Parametry!$I$4,$D58&gt;=Parametry!$J$4), "U15",  IF( AND($D58&lt;=Parametry!$I$5, $D58&gt;=Parametry!$J$5), "U13","U11"))))</f>
        <v>U15</v>
      </c>
      <c r="F58" s="28"/>
      <c r="G58" s="2">
        <v>40</v>
      </c>
      <c r="H58" s="7">
        <f>IF(OR(ISNA(VLOOKUP($B58,OP!$C$2:$G$199,5,FALSE)), ISBLANK(VLOOKUP($B58,OP!$C$2:$G$199,5,FALSE)) ),"",VLOOKUP($B58,OP!$C$2:$G$199,5,FALSE))</f>
        <v>48</v>
      </c>
      <c r="I58" s="32" t="str">
        <f>IF(OR(ISNA(VLOOKUP($B58,Kunstat1!$C$2:$G$199,5,FALSE)), ISBLANK(VLOOKUP($B58,Kunstat1!$C$2:$G$199,5,FALSE)) ),"",VLOOKUP($B58,Kunstat1!$C$2:$G$199,5,FALSE))</f>
        <v/>
      </c>
      <c r="J58" s="30" t="str">
        <f>IF(OR(ISNA(VLOOKUP($B58,Opatovice1!$C$2:$G$199,5,FALSE)), ISBLANK(VLOOKUP($B58,Opatovice1!$C$2:$G$199,5,FALSE)) ),"",VLOOKUP($B58,Opatovice1!$C$2:$G$199,5,FALSE))</f>
        <v/>
      </c>
      <c r="K58" s="33" t="str">
        <f>IF(OR(ISNA(VLOOKUP($B58,Vysocany!$C$2:$G$198,5,FALSE)), ISBLANK(VLOOKUP($B58,Vysocany!$C$2:$G$198,5,FALSE)) ),"",VLOOKUP($B58,Vysocany!$C$2:$G$198,5,FALSE))</f>
        <v/>
      </c>
      <c r="L58" s="34">
        <f>IF(OR(ISNA(VLOOKUP($B58,Kunstat2!$C$2:$G$190,5,FALSE)), ISBLANK(VLOOKUP($B58,Kunstat2!$C$2:$G$190,5,FALSE)) ),"",VLOOKUP($B58,Kunstat2!$C$2:$G$190,5,FALSE))</f>
        <v>38</v>
      </c>
      <c r="M58" s="35" t="str">
        <f>IF(OR(ISNA(VLOOKUP($B58,Opatovice2!$C$2:$G$199,5,FALSE)), ISBLANK(VLOOKUP($B58,Opatovice2!$C$2:$G$199,5,FALSE)) ),"",VLOOKUP($B58,Opatovice2!$C$2:$G$199,5,FALSE))</f>
        <v/>
      </c>
      <c r="N58" s="36" t="str">
        <f>IF(OR(ISNA(VLOOKUP($B58,Svitavka!$C$2:$G$198,5,FALSE)), ISBLANK(VLOOKUP($B58,Svitavka!$C$2:$G$198,5,FALSE)) ),"",VLOOKUP($B58,Svitavka!$C$2:$G$198,5,FALSE))</f>
        <v/>
      </c>
      <c r="O58" s="11">
        <f t="shared" si="3"/>
        <v>86</v>
      </c>
      <c r="P58" s="11">
        <f>IF( COUNT(H58:N58)=Parametry!$K$3,MIN(H58:N58),0)</f>
        <v>0</v>
      </c>
      <c r="Q58" s="11">
        <f t="shared" si="4"/>
        <v>86</v>
      </c>
      <c r="R58" t="str">
        <f t="shared" si="5"/>
        <v>A</v>
      </c>
    </row>
    <row r="59" spans="1:18">
      <c r="A59" s="2">
        <v>58</v>
      </c>
      <c r="B59" s="1" t="s">
        <v>77</v>
      </c>
      <c r="C59" s="1" t="s">
        <v>101</v>
      </c>
      <c r="D59" s="1">
        <v>2008</v>
      </c>
      <c r="E59" s="6" t="str">
        <f>IF( $D59=0, "", IF( AND($D59&lt;=Parametry!$I$3,$D59&gt;=Parametry!$J$3),"U17,U19",  IF( AND($D59&lt;=Parametry!$I$4,$D59&gt;=Parametry!$J$4), "U15",  IF( AND($D59&lt;=Parametry!$I$5, $D59&gt;=Parametry!$J$5), "U13","U11"))))</f>
        <v>U17,U19</v>
      </c>
      <c r="F59" s="28"/>
      <c r="G59" s="1">
        <v>116</v>
      </c>
      <c r="H59" s="7">
        <f>IF(OR(ISNA(VLOOKUP($B59,OP!$C$2:$G$199,5,FALSE)), ISBLANK(VLOOKUP($B59,OP!$C$2:$G$199,5,FALSE)) ),"",VLOOKUP($B59,OP!$C$2:$G$199,5,FALSE))</f>
        <v>30</v>
      </c>
      <c r="I59" s="32" t="str">
        <f>IF(OR(ISNA(VLOOKUP($B59,Kunstat1!$C$2:$G$199,5,FALSE)), ISBLANK(VLOOKUP($B59,Kunstat1!$C$2:$G$199,5,FALSE)) ),"",VLOOKUP($B59,Kunstat1!$C$2:$G$199,5,FALSE))</f>
        <v/>
      </c>
      <c r="J59" s="30" t="str">
        <f>IF(OR(ISNA(VLOOKUP($B59,Opatovice1!$C$2:$G$199,5,FALSE)), ISBLANK(VLOOKUP($B59,Opatovice1!$C$2:$G$199,5,FALSE)) ),"",VLOOKUP($B59,Opatovice1!$C$2:$G$199,5,FALSE))</f>
        <v/>
      </c>
      <c r="K59" s="33">
        <f>IF(OR(ISNA(VLOOKUP($B59,Vysocany!$C$2:$G$198,5,FALSE)), ISBLANK(VLOOKUP($B59,Vysocany!$C$2:$G$198,5,FALSE)) ),"",VLOOKUP($B59,Vysocany!$C$2:$G$198,5,FALSE))</f>
        <v>53</v>
      </c>
      <c r="L59" s="34" t="str">
        <f>IF(OR(ISNA(VLOOKUP($B59,Kunstat2!$C$2:$G$190,5,FALSE)), ISBLANK(VLOOKUP($B59,Kunstat2!$C$2:$G$190,5,FALSE)) ),"",VLOOKUP($B59,Kunstat2!$C$2:$G$190,5,FALSE))</f>
        <v/>
      </c>
      <c r="M59" s="35" t="str">
        <f>IF(OR(ISNA(VLOOKUP($B59,Opatovice2!$C$2:$G$199,5,FALSE)), ISBLANK(VLOOKUP($B59,Opatovice2!$C$2:$G$199,5,FALSE)) ),"",VLOOKUP($B59,Opatovice2!$C$2:$G$199,5,FALSE))</f>
        <v/>
      </c>
      <c r="N59" s="36" t="str">
        <f>IF(OR(ISNA(VLOOKUP($B59,Svitavka!$C$2:$G$198,5,FALSE)), ISBLANK(VLOOKUP($B59,Svitavka!$C$2:$G$198,5,FALSE)) ),"",VLOOKUP($B59,Svitavka!$C$2:$G$198,5,FALSE))</f>
        <v/>
      </c>
      <c r="O59" s="11">
        <f t="shared" si="3"/>
        <v>83</v>
      </c>
      <c r="P59" s="11">
        <f>IF( COUNT(H59:N59)=Parametry!$K$3,MIN(H59:N59),0)</f>
        <v>0</v>
      </c>
      <c r="Q59" s="11">
        <f t="shared" si="4"/>
        <v>83</v>
      </c>
      <c r="R59" t="str">
        <f t="shared" si="5"/>
        <v>A</v>
      </c>
    </row>
    <row r="60" spans="1:18">
      <c r="A60" s="2">
        <v>59</v>
      </c>
      <c r="B60" s="10" t="s">
        <v>1</v>
      </c>
      <c r="C60" s="10" t="s">
        <v>92</v>
      </c>
      <c r="D60" s="1">
        <v>2008</v>
      </c>
      <c r="E60" s="6" t="str">
        <f>IF( $D60=0, "", IF( AND($D60&lt;=Parametry!$I$3,$D60&gt;=Parametry!$J$3),"U17,U19",  IF( AND($D60&lt;=Parametry!$I$4,$D60&gt;=Parametry!$J$4), "U15",  IF( AND($D60&lt;=Parametry!$I$5, $D60&gt;=Parametry!$J$5), "U13","U11"))))</f>
        <v>U17,U19</v>
      </c>
      <c r="F60" s="28"/>
      <c r="G60" s="2">
        <v>7</v>
      </c>
      <c r="H60" s="7">
        <f>IF(OR(ISNA(VLOOKUP($B60,OP!$C$2:$G$199,5,FALSE)), ISBLANK(VLOOKUP($B60,OP!$C$2:$G$199,5,FALSE)) ),"",VLOOKUP($B60,OP!$C$2:$G$199,5,FALSE))</f>
        <v>30</v>
      </c>
      <c r="I60" s="32" t="str">
        <f>IF(OR(ISNA(VLOOKUP($B60,Kunstat1!$C$2:$G$199,5,FALSE)), ISBLANK(VLOOKUP($B60,Kunstat1!$C$2:$G$199,5,FALSE)) ),"",VLOOKUP($B60,Kunstat1!$C$2:$G$199,5,FALSE))</f>
        <v/>
      </c>
      <c r="J60" s="30">
        <f>IF(OR(ISNA(VLOOKUP($B60,Opatovice1!$C$2:$G$199,5,FALSE)), ISBLANK(VLOOKUP($B60,Opatovice1!$C$2:$G$199,5,FALSE)) ),"",VLOOKUP($B60,Opatovice1!$C$2:$G$199,5,FALSE))</f>
        <v>52</v>
      </c>
      <c r="K60" s="33" t="str">
        <f>IF(OR(ISNA(VLOOKUP($B60,Vysocany!$C$2:$G$198,5,FALSE)), ISBLANK(VLOOKUP($B60,Vysocany!$C$2:$G$198,5,FALSE)) ),"",VLOOKUP($B60,Vysocany!$C$2:$G$198,5,FALSE))</f>
        <v/>
      </c>
      <c r="L60" s="34" t="str">
        <f>IF(OR(ISNA(VLOOKUP($B60,Kunstat2!$C$2:$G$190,5,FALSE)), ISBLANK(VLOOKUP($B60,Kunstat2!$C$2:$G$190,5,FALSE)) ),"",VLOOKUP($B60,Kunstat2!$C$2:$G$190,5,FALSE))</f>
        <v/>
      </c>
      <c r="M60" s="35" t="str">
        <f>IF(OR(ISNA(VLOOKUP($B60,Opatovice2!$C$2:$G$199,5,FALSE)), ISBLANK(VLOOKUP($B60,Opatovice2!$C$2:$G$199,5,FALSE)) ),"",VLOOKUP($B60,Opatovice2!$C$2:$G$199,5,FALSE))</f>
        <v/>
      </c>
      <c r="N60" s="36" t="str">
        <f>IF(OR(ISNA(VLOOKUP($B60,Svitavka!$C$2:$G$198,5,FALSE)), ISBLANK(VLOOKUP($B60,Svitavka!$C$2:$G$198,5,FALSE)) ),"",VLOOKUP($B60,Svitavka!$C$2:$G$198,5,FALSE))</f>
        <v/>
      </c>
      <c r="O60" s="11">
        <f t="shared" si="3"/>
        <v>82</v>
      </c>
      <c r="P60" s="11">
        <f>IF( COUNT(H60:N60)=Parametry!$K$3,MIN(H60:N60),0)</f>
        <v>0</v>
      </c>
      <c r="Q60" s="11">
        <f t="shared" si="4"/>
        <v>82</v>
      </c>
      <c r="R60" t="str">
        <f t="shared" si="5"/>
        <v>A</v>
      </c>
    </row>
    <row r="61" spans="1:18">
      <c r="A61" s="2">
        <v>60</v>
      </c>
      <c r="B61" s="10" t="s">
        <v>43</v>
      </c>
      <c r="C61" s="10" t="s">
        <v>92</v>
      </c>
      <c r="D61" s="1">
        <v>2015</v>
      </c>
      <c r="E61" s="6" t="str">
        <f>IF( $D61=0, "", IF( AND($D61&lt;=Parametry!$I$3,$D61&gt;=Parametry!$J$3),"U17,U19",  IF( AND($D61&lt;=Parametry!$I$4,$D61&gt;=Parametry!$J$4), "U15",  IF( AND($D61&lt;=Parametry!$I$5, $D61&gt;=Parametry!$J$5), "U13","U11"))))</f>
        <v>U11</v>
      </c>
      <c r="F61" s="28"/>
      <c r="G61" s="2">
        <v>45</v>
      </c>
      <c r="H61" s="7">
        <f>IF(OR(ISNA(VLOOKUP($B61,OP!$C$2:$G$199,5,FALSE)), ISBLANK(VLOOKUP($B61,OP!$C$2:$G$199,5,FALSE)) ),"",VLOOKUP($B61,OP!$C$2:$G$199,5,FALSE))</f>
        <v>72</v>
      </c>
      <c r="I61" s="32" t="str">
        <f>IF(OR(ISNA(VLOOKUP($B61,Kunstat1!$C$2:$G$199,5,FALSE)), ISBLANK(VLOOKUP($B61,Kunstat1!$C$2:$G$199,5,FALSE)) ),"",VLOOKUP($B61,Kunstat1!$C$2:$G$199,5,FALSE))</f>
        <v/>
      </c>
      <c r="J61" s="30" t="str">
        <f>IF(OR(ISNA(VLOOKUP($B61,Opatovice1!$C$2:$G$199,5,FALSE)), ISBLANK(VLOOKUP($B61,Opatovice1!$C$2:$G$199,5,FALSE)) ),"",VLOOKUP($B61,Opatovice1!$C$2:$G$199,5,FALSE))</f>
        <v/>
      </c>
      <c r="K61" s="33" t="str">
        <f>IF(OR(ISNA(VLOOKUP($B61,Vysocany!$C$2:$G$198,5,FALSE)), ISBLANK(VLOOKUP($B61,Vysocany!$C$2:$G$198,5,FALSE)) ),"",VLOOKUP($B61,Vysocany!$C$2:$G$198,5,FALSE))</f>
        <v/>
      </c>
      <c r="L61" s="34" t="str">
        <f>IF(OR(ISNA(VLOOKUP($B61,Kunstat2!$C$2:$G$190,5,FALSE)), ISBLANK(VLOOKUP($B61,Kunstat2!$C$2:$G$190,5,FALSE)) ),"",VLOOKUP($B61,Kunstat2!$C$2:$G$190,5,FALSE))</f>
        <v/>
      </c>
      <c r="M61" s="35" t="str">
        <f>IF(OR(ISNA(VLOOKUP($B61,Opatovice2!$C$2:$G$199,5,FALSE)), ISBLANK(VLOOKUP($B61,Opatovice2!$C$2:$G$199,5,FALSE)) ),"",VLOOKUP($B61,Opatovice2!$C$2:$G$199,5,FALSE))</f>
        <v/>
      </c>
      <c r="N61" s="36" t="str">
        <f>IF(OR(ISNA(VLOOKUP($B61,Svitavka!$C$2:$G$198,5,FALSE)), ISBLANK(VLOOKUP($B61,Svitavka!$C$2:$G$198,5,FALSE)) ),"",VLOOKUP($B61,Svitavka!$C$2:$G$198,5,FALSE))</f>
        <v/>
      </c>
      <c r="O61" s="11">
        <f t="shared" si="3"/>
        <v>72</v>
      </c>
      <c r="P61" s="11">
        <f>IF( COUNT(H61:N61)=Parametry!$K$3,MIN(H61:N61),0)</f>
        <v>0</v>
      </c>
      <c r="Q61" s="11">
        <f t="shared" si="4"/>
        <v>72</v>
      </c>
      <c r="R61" t="str">
        <f t="shared" si="5"/>
        <v>A</v>
      </c>
    </row>
    <row r="62" spans="1:18">
      <c r="A62" s="2">
        <v>61</v>
      </c>
      <c r="B62" s="1" t="s">
        <v>110</v>
      </c>
      <c r="C62" s="1" t="s">
        <v>96</v>
      </c>
      <c r="D62" s="1">
        <v>2014</v>
      </c>
      <c r="E62" s="6" t="str">
        <f>IF( $D62=0, "", IF( AND($D62&lt;=Parametry!$I$3,$D62&gt;=Parametry!$J$3),"U17,U19",  IF( AND($D62&lt;=Parametry!$I$4,$D62&gt;=Parametry!$J$4), "U15",  IF( AND($D62&lt;=Parametry!$I$5, $D62&gt;=Parametry!$J$5), "U13","U11"))))</f>
        <v>U13</v>
      </c>
      <c r="F62" s="28"/>
      <c r="G62" s="1">
        <v>144</v>
      </c>
      <c r="H62" s="7" t="str">
        <f>IF(OR(ISNA(VLOOKUP($B62,OP!$C$2:$G$199,5,FALSE)), ISBLANK(VLOOKUP($B62,OP!$C$2:$G$199,5,FALSE)) ),"",VLOOKUP($B62,OP!$C$2:$G$199,5,FALSE))</f>
        <v/>
      </c>
      <c r="I62" s="32">
        <f>IF(OR(ISNA(VLOOKUP($B62,Kunstat1!$C$2:$G$199,5,FALSE)), ISBLANK(VLOOKUP($B62,Kunstat1!$C$2:$G$199,5,FALSE)) ),"",VLOOKUP($B62,Kunstat1!$C$2:$G$199,5,FALSE))</f>
        <v>8</v>
      </c>
      <c r="J62" s="30" t="str">
        <f>IF(OR(ISNA(VLOOKUP($B62,Opatovice1!$C$2:$G$199,5,FALSE)), ISBLANK(VLOOKUP($B62,Opatovice1!$C$2:$G$199,5,FALSE)) ),"",VLOOKUP($B62,Opatovice1!$C$2:$G$199,5,FALSE))</f>
        <v/>
      </c>
      <c r="K62" s="33">
        <f>IF(OR(ISNA(VLOOKUP($B62,Vysocany!$C$2:$G$198,5,FALSE)), ISBLANK(VLOOKUP($B62,Vysocany!$C$2:$G$198,5,FALSE)) ),"",VLOOKUP($B62,Vysocany!$C$2:$G$198,5,FALSE))</f>
        <v>21</v>
      </c>
      <c r="L62" s="34">
        <f>IF(OR(ISNA(VLOOKUP($B62,Kunstat2!$C$2:$G$190,5,FALSE)), ISBLANK(VLOOKUP($B62,Kunstat2!$C$2:$G$190,5,FALSE)) ),"",VLOOKUP($B62,Kunstat2!$C$2:$G$190,5,FALSE))</f>
        <v>9</v>
      </c>
      <c r="M62" s="35">
        <f>IF(OR(ISNA(VLOOKUP($B62,Opatovice2!$C$2:$G$199,5,FALSE)), ISBLANK(VLOOKUP($B62,Opatovice2!$C$2:$G$199,5,FALSE)) ),"",VLOOKUP($B62,Opatovice2!$C$2:$G$199,5,FALSE))</f>
        <v>12</v>
      </c>
      <c r="N62" s="36">
        <f>IF(OR(ISNA(VLOOKUP($B62,Svitavka!$C$2:$G$198,5,FALSE)), ISBLANK(VLOOKUP($B62,Svitavka!$C$2:$G$198,5,FALSE)) ),"",VLOOKUP($B62,Svitavka!$C$2:$G$198,5,FALSE))</f>
        <v>21</v>
      </c>
      <c r="O62" s="11">
        <f t="shared" si="3"/>
        <v>71</v>
      </c>
      <c r="P62" s="11">
        <f>IF( COUNT(H62:N62)=Parametry!$K$3,MIN(H62:N62),0)</f>
        <v>0</v>
      </c>
      <c r="Q62" s="11">
        <f t="shared" si="4"/>
        <v>71</v>
      </c>
      <c r="R62" t="str">
        <f t="shared" si="5"/>
        <v>A</v>
      </c>
    </row>
    <row r="63" spans="1:18">
      <c r="A63" s="2">
        <v>62</v>
      </c>
      <c r="B63" s="10" t="s">
        <v>65</v>
      </c>
      <c r="C63" s="10" t="s">
        <v>95</v>
      </c>
      <c r="D63" s="1">
        <v>2015</v>
      </c>
      <c r="E63" s="6" t="str">
        <f>IF( $D63=0, "", IF( AND($D63&lt;=Parametry!$I$3,$D63&gt;=Parametry!$J$3),"U17,U19",  IF( AND($D63&lt;=Parametry!$I$4,$D63&gt;=Parametry!$J$4), "U15",  IF( AND($D63&lt;=Parametry!$I$5, $D63&gt;=Parametry!$J$5), "U13","U11"))))</f>
        <v>U11</v>
      </c>
      <c r="F63" s="28"/>
      <c r="G63" s="2">
        <v>72</v>
      </c>
      <c r="H63" s="7">
        <f>IF(OR(ISNA(VLOOKUP($B63,OP!$C$2:$G$199,5,FALSE)), ISBLANK(VLOOKUP($B63,OP!$C$2:$G$199,5,FALSE)) ),"",VLOOKUP($B63,OP!$C$2:$G$199,5,FALSE))</f>
        <v>33</v>
      </c>
      <c r="I63" s="32" t="str">
        <f>IF(OR(ISNA(VLOOKUP($B63,Kunstat1!$C$2:$G$199,5,FALSE)), ISBLANK(VLOOKUP($B63,Kunstat1!$C$2:$G$199,5,FALSE)) ),"",VLOOKUP($B63,Kunstat1!$C$2:$G$199,5,FALSE))</f>
        <v/>
      </c>
      <c r="J63" s="30" t="str">
        <f>IF(OR(ISNA(VLOOKUP($B63,Opatovice1!$C$2:$G$199,5,FALSE)), ISBLANK(VLOOKUP($B63,Opatovice1!$C$2:$G$199,5,FALSE)) ),"",VLOOKUP($B63,Opatovice1!$C$2:$G$199,5,FALSE))</f>
        <v/>
      </c>
      <c r="K63" s="33" t="str">
        <f>IF(OR(ISNA(VLOOKUP($B63,Vysocany!$C$2:$G$198,5,FALSE)), ISBLANK(VLOOKUP($B63,Vysocany!$C$2:$G$198,5,FALSE)) ),"",VLOOKUP($B63,Vysocany!$C$2:$G$198,5,FALSE))</f>
        <v/>
      </c>
      <c r="L63" s="34" t="str">
        <f>IF(OR(ISNA(VLOOKUP($B63,Kunstat2!$C$2:$G$190,5,FALSE)), ISBLANK(VLOOKUP($B63,Kunstat2!$C$2:$G$190,5,FALSE)) ),"",VLOOKUP($B63,Kunstat2!$C$2:$G$190,5,FALSE))</f>
        <v/>
      </c>
      <c r="M63" s="35" t="str">
        <f>IF(OR(ISNA(VLOOKUP($B63,Opatovice2!$C$2:$G$199,5,FALSE)), ISBLANK(VLOOKUP($B63,Opatovice2!$C$2:$G$199,5,FALSE)) ),"",VLOOKUP($B63,Opatovice2!$C$2:$G$199,5,FALSE))</f>
        <v/>
      </c>
      <c r="N63" s="36">
        <f>IF(OR(ISNA(VLOOKUP($B63,Svitavka!$C$2:$G$198,5,FALSE)), ISBLANK(VLOOKUP($B63,Svitavka!$C$2:$G$198,5,FALSE)) ),"",VLOOKUP($B63,Svitavka!$C$2:$G$198,5,FALSE))</f>
        <v>37</v>
      </c>
      <c r="O63" s="11">
        <f t="shared" si="3"/>
        <v>70</v>
      </c>
      <c r="P63" s="11">
        <f>IF( COUNT(H63:N63)=Parametry!$K$3,MIN(H63:N63),0)</f>
        <v>0</v>
      </c>
      <c r="Q63" s="11">
        <f t="shared" si="4"/>
        <v>70</v>
      </c>
      <c r="R63" t="str">
        <f t="shared" si="5"/>
        <v>A</v>
      </c>
    </row>
    <row r="64" spans="1:18">
      <c r="A64" s="2">
        <v>63</v>
      </c>
      <c r="B64" s="1" t="s">
        <v>137</v>
      </c>
      <c r="C64" s="10" t="s">
        <v>96</v>
      </c>
      <c r="D64" s="1">
        <v>2012</v>
      </c>
      <c r="E64" s="6" t="str">
        <f>IF( $D64=0, "", IF( AND($D64&lt;=Parametry!$I$3,$D64&gt;=Parametry!$J$3),"U17,U19",  IF( AND($D64&lt;=Parametry!$I$4,$D64&gt;=Parametry!$J$4), "U15",  IF( AND($D64&lt;=Parametry!$I$5, $D64&gt;=Parametry!$J$5), "U13","U11"))))</f>
        <v>U15</v>
      </c>
      <c r="F64" s="28"/>
      <c r="G64" s="2">
        <v>181</v>
      </c>
      <c r="H64" s="7" t="str">
        <f>IF(OR(ISNA(VLOOKUP($B64,OP!$C$2:$G$199,5,FALSE)), ISBLANK(VLOOKUP($B64,OP!$C$2:$G$199,5,FALSE)) ),"",VLOOKUP($B64,OP!$C$2:$G$199,5,FALSE))</f>
        <v/>
      </c>
      <c r="I64" s="32" t="str">
        <f>IF(OR(ISNA(VLOOKUP($B64,Kunstat1!$C$2:$G$199,5,FALSE)), ISBLANK(VLOOKUP($B64,Kunstat1!$C$2:$G$199,5,FALSE)) ),"",VLOOKUP($B64,Kunstat1!$C$2:$G$199,5,FALSE))</f>
        <v/>
      </c>
      <c r="J64" s="30">
        <f>IF(OR(ISNA(VLOOKUP($B64,Opatovice1!$C$2:$G$199,5,FALSE)), ISBLANK(VLOOKUP($B64,Opatovice1!$C$2:$G$199,5,FALSE)) ),"",VLOOKUP($B64,Opatovice1!$C$2:$G$199,5,FALSE))</f>
        <v>16</v>
      </c>
      <c r="K64" s="33">
        <f>IF(OR(ISNA(VLOOKUP($B64,Vysocany!$C$2:$G$198,5,FALSE)), ISBLANK(VLOOKUP($B64,Vysocany!$C$2:$G$198,5,FALSE)) ),"",VLOOKUP($B64,Vysocany!$C$2:$G$198,5,FALSE))</f>
        <v>11</v>
      </c>
      <c r="L64" s="34">
        <f>IF(OR(ISNA(VLOOKUP($B64,Kunstat2!$C$2:$G$190,5,FALSE)), ISBLANK(VLOOKUP($B64,Kunstat2!$C$2:$G$190,5,FALSE)) ),"",VLOOKUP($B64,Kunstat2!$C$2:$G$190,5,FALSE))</f>
        <v>15</v>
      </c>
      <c r="M64" s="35">
        <f>IF(OR(ISNA(VLOOKUP($B64,Opatovice2!$C$2:$G$199,5,FALSE)), ISBLANK(VLOOKUP($B64,Opatovice2!$C$2:$G$199,5,FALSE)) ),"",VLOOKUP($B64,Opatovice2!$C$2:$G$199,5,FALSE))</f>
        <v>10</v>
      </c>
      <c r="N64" s="36">
        <f>IF(OR(ISNA(VLOOKUP($B64,Svitavka!$C$2:$G$198,5,FALSE)), ISBLANK(VLOOKUP($B64,Svitavka!$C$2:$G$198,5,FALSE)) ),"",VLOOKUP($B64,Svitavka!$C$2:$G$198,5,FALSE))</f>
        <v>17</v>
      </c>
      <c r="O64" s="11">
        <f t="shared" si="3"/>
        <v>69</v>
      </c>
      <c r="P64" s="11">
        <f>IF( COUNT(H64:N64)=Parametry!$K$3,MIN(H64:N64),0)</f>
        <v>0</v>
      </c>
      <c r="Q64" s="11">
        <f t="shared" si="4"/>
        <v>69</v>
      </c>
      <c r="R64" t="str">
        <f t="shared" si="5"/>
        <v>A</v>
      </c>
    </row>
    <row r="65" spans="1:18">
      <c r="A65" s="2">
        <v>64</v>
      </c>
      <c r="B65" s="1" t="s">
        <v>53</v>
      </c>
      <c r="C65" s="10" t="s">
        <v>92</v>
      </c>
      <c r="D65" s="1">
        <v>2016</v>
      </c>
      <c r="E65" s="6" t="str">
        <f>IF( $D65=0, "", IF( AND($D65&lt;=Parametry!$I$3,$D65&gt;=Parametry!$J$3),"U17,U19",  IF( AND($D65&lt;=Parametry!$I$4,$D65&gt;=Parametry!$J$4), "U15",  IF( AND($D65&lt;=Parametry!$I$5, $D65&gt;=Parametry!$J$5), "U13","U11"))))</f>
        <v>U11</v>
      </c>
      <c r="F65" s="28"/>
      <c r="G65" s="2">
        <v>82</v>
      </c>
      <c r="H65" s="7">
        <f>IF(OR(ISNA(VLOOKUP($B65,OP!$C$2:$G$199,5,FALSE)), ISBLANK(VLOOKUP($B65,OP!$C$2:$G$199,5,FALSE)) ),"",VLOOKUP($B65,OP!$C$2:$G$199,5,FALSE))</f>
        <v>30</v>
      </c>
      <c r="I65" s="32" t="str">
        <f>IF(OR(ISNA(VLOOKUP($B65,Kunstat1!$C$2:$G$199,5,FALSE)), ISBLANK(VLOOKUP($B65,Kunstat1!$C$2:$G$199,5,FALSE)) ),"",VLOOKUP($B65,Kunstat1!$C$2:$G$199,5,FALSE))</f>
        <v/>
      </c>
      <c r="J65" s="30" t="str">
        <f>IF(OR(ISNA(VLOOKUP($B65,Opatovice1!$C$2:$G$199,5,FALSE)), ISBLANK(VLOOKUP($B65,Opatovice1!$C$2:$G$199,5,FALSE)) ),"",VLOOKUP($B65,Opatovice1!$C$2:$G$199,5,FALSE))</f>
        <v/>
      </c>
      <c r="K65" s="33">
        <f>IF(OR(ISNA(VLOOKUP($B65,Vysocany!$C$2:$G$198,5,FALSE)), ISBLANK(VLOOKUP($B65,Vysocany!$C$2:$G$198,5,FALSE)) ),"",VLOOKUP($B65,Vysocany!$C$2:$G$198,5,FALSE))</f>
        <v>38</v>
      </c>
      <c r="L65" s="34" t="str">
        <f>IF(OR(ISNA(VLOOKUP($B65,Kunstat2!$C$2:$G$190,5,FALSE)), ISBLANK(VLOOKUP($B65,Kunstat2!$C$2:$G$190,5,FALSE)) ),"",VLOOKUP($B65,Kunstat2!$C$2:$G$190,5,FALSE))</f>
        <v/>
      </c>
      <c r="M65" s="35" t="str">
        <f>IF(OR(ISNA(VLOOKUP($B65,Opatovice2!$C$2:$G$199,5,FALSE)), ISBLANK(VLOOKUP($B65,Opatovice2!$C$2:$G$199,5,FALSE)) ),"",VLOOKUP($B65,Opatovice2!$C$2:$G$199,5,FALSE))</f>
        <v/>
      </c>
      <c r="N65" s="36" t="str">
        <f>IF(OR(ISNA(VLOOKUP($B65,Svitavka!$C$2:$G$198,5,FALSE)), ISBLANK(VLOOKUP($B65,Svitavka!$C$2:$G$198,5,FALSE)) ),"",VLOOKUP($B65,Svitavka!$C$2:$G$198,5,FALSE))</f>
        <v/>
      </c>
      <c r="O65" s="11">
        <f t="shared" si="3"/>
        <v>68</v>
      </c>
      <c r="P65" s="11">
        <f>IF( COUNT(H65:N65)=Parametry!$K$3,MIN(H65:N65),0)</f>
        <v>0</v>
      </c>
      <c r="Q65" s="11">
        <f t="shared" si="4"/>
        <v>68</v>
      </c>
      <c r="R65" t="str">
        <f t="shared" si="5"/>
        <v>A</v>
      </c>
    </row>
    <row r="66" spans="1:18">
      <c r="A66" s="2">
        <v>65</v>
      </c>
      <c r="B66" s="1" t="s">
        <v>157</v>
      </c>
      <c r="C66" s="10" t="s">
        <v>92</v>
      </c>
      <c r="D66" s="1">
        <v>2012</v>
      </c>
      <c r="E66" s="6" t="str">
        <f>IF( $D66=0, "", IF( AND($D66&lt;=Parametry!$I$3,$D66&gt;=Parametry!$J$3),"U17,U19",  IF( AND($D66&lt;=Parametry!$I$4,$D66&gt;=Parametry!$J$4), "U15",  IF( AND($D66&lt;=Parametry!$I$5, $D66&gt;=Parametry!$J$5), "U13","U11"))))</f>
        <v>U15</v>
      </c>
      <c r="F66" s="28"/>
      <c r="G66" s="2">
        <v>193</v>
      </c>
      <c r="H66" s="7">
        <f>IF(OR(ISNA(VLOOKUP($B66,OP!$C$2:$G$199,5,FALSE)), ISBLANK(VLOOKUP($B66,OP!$C$2:$G$199,5,FALSE)) ),"",VLOOKUP($B66,OP!$C$2:$G$199,5,FALSE))</f>
        <v>48</v>
      </c>
      <c r="I66" s="32" t="str">
        <f>IF(OR(ISNA(VLOOKUP($B66,Kunstat1!$C$2:$G$199,5,FALSE)), ISBLANK(VLOOKUP($B66,Kunstat1!$C$2:$G$199,5,FALSE)) ),"",VLOOKUP($B66,Kunstat1!$C$2:$G$199,5,FALSE))</f>
        <v/>
      </c>
      <c r="J66" s="30" t="str">
        <f>IF(OR(ISNA(VLOOKUP($B66,Opatovice1!$C$2:$G$199,5,FALSE)), ISBLANK(VLOOKUP($B66,Opatovice1!$C$2:$G$199,5,FALSE)) ),"",VLOOKUP($B66,Opatovice1!$C$2:$G$199,5,FALSE))</f>
        <v/>
      </c>
      <c r="K66" s="33" t="str">
        <f>IF(OR(ISNA(VLOOKUP($B66,Vysocany!$C$2:$G$198,5,FALSE)), ISBLANK(VLOOKUP($B66,Vysocany!$C$2:$G$198,5,FALSE)) ),"",VLOOKUP($B66,Vysocany!$C$2:$G$198,5,FALSE))</f>
        <v/>
      </c>
      <c r="L66" s="34" t="str">
        <f>IF(OR(ISNA(VLOOKUP($B66,Kunstat2!$C$2:$G$190,5,FALSE)), ISBLANK(VLOOKUP($B66,Kunstat2!$C$2:$G$190,5,FALSE)) ),"",VLOOKUP($B66,Kunstat2!$C$2:$G$190,5,FALSE))</f>
        <v/>
      </c>
      <c r="M66" s="35">
        <f>IF(OR(ISNA(VLOOKUP($B66,Opatovice2!$C$2:$G$199,5,FALSE)), ISBLANK(VLOOKUP($B66,Opatovice2!$C$2:$G$199,5,FALSE)) ),"",VLOOKUP($B66,Opatovice2!$C$2:$G$199,5,FALSE))</f>
        <v>7</v>
      </c>
      <c r="N66" s="36">
        <f>IF(OR(ISNA(VLOOKUP($B66,Svitavka!$C$2:$G$198,5,FALSE)), ISBLANK(VLOOKUP($B66,Svitavka!$C$2:$G$198,5,FALSE)) ),"",VLOOKUP($B66,Svitavka!$C$2:$G$198,5,FALSE))</f>
        <v>12</v>
      </c>
      <c r="O66" s="11">
        <f t="shared" ref="O66:O97" si="6">SUM(H66:N66)</f>
        <v>67</v>
      </c>
      <c r="P66" s="11">
        <f>IF( COUNT(H66:N66)=Parametry!$K$3,MIN(H66:N66),0)</f>
        <v>0</v>
      </c>
      <c r="Q66" s="11">
        <f t="shared" ref="Q66:Q97" si="7">O66-P66</f>
        <v>67</v>
      </c>
      <c r="R66" t="str">
        <f t="shared" ref="R66:R97" si="8">IF(O66&gt;0,"A","N")</f>
        <v>A</v>
      </c>
    </row>
    <row r="67" spans="1:18">
      <c r="A67" s="2">
        <v>66</v>
      </c>
      <c r="B67" s="1" t="s">
        <v>113</v>
      </c>
      <c r="C67" s="1" t="s">
        <v>96</v>
      </c>
      <c r="D67" s="1">
        <v>2013</v>
      </c>
      <c r="E67" s="6" t="str">
        <f>IF( $D67=0, "", IF( AND($D67&lt;=Parametry!$I$3,$D67&gt;=Parametry!$J$3),"U17,U19",  IF( AND($D67&lt;=Parametry!$I$4,$D67&gt;=Parametry!$J$4), "U15",  IF( AND($D67&lt;=Parametry!$I$5, $D67&gt;=Parametry!$J$5), "U13","U11"))))</f>
        <v>U13</v>
      </c>
      <c r="F67" s="28"/>
      <c r="G67" s="2">
        <v>155</v>
      </c>
      <c r="H67" s="7" t="str">
        <f>IF(OR(ISNA(VLOOKUP($B67,OP!$C$2:$G$199,5,FALSE)), ISBLANK(VLOOKUP($B67,OP!$C$2:$G$199,5,FALSE)) ),"",VLOOKUP($B67,OP!$C$2:$G$199,5,FALSE))</f>
        <v/>
      </c>
      <c r="I67" s="32">
        <f>IF(OR(ISNA(VLOOKUP($B67,Kunstat1!$C$2:$G$199,5,FALSE)), ISBLANK(VLOOKUP($B67,Kunstat1!$C$2:$G$199,5,FALSE)) ),"",VLOOKUP($B67,Kunstat1!$C$2:$G$199,5,FALSE))</f>
        <v>15</v>
      </c>
      <c r="J67" s="30">
        <f>IF(OR(ISNA(VLOOKUP($B67,Opatovice1!$C$2:$G$199,5,FALSE)), ISBLANK(VLOOKUP($B67,Opatovice1!$C$2:$G$199,5,FALSE)) ),"",VLOOKUP($B67,Opatovice1!$C$2:$G$199,5,FALSE))</f>
        <v>24</v>
      </c>
      <c r="K67" s="33" t="str">
        <f>IF(OR(ISNA(VLOOKUP($B67,Vysocany!$C$2:$G$198,5,FALSE)), ISBLANK(VLOOKUP($B67,Vysocany!$C$2:$G$198,5,FALSE)) ),"",VLOOKUP($B67,Vysocany!$C$2:$G$198,5,FALSE))</f>
        <v/>
      </c>
      <c r="L67" s="34" t="str">
        <f>IF(OR(ISNA(VLOOKUP($B67,Kunstat2!$C$2:$G$190,5,FALSE)), ISBLANK(VLOOKUP($B67,Kunstat2!$C$2:$G$190,5,FALSE)) ),"",VLOOKUP($B67,Kunstat2!$C$2:$G$190,5,FALSE))</f>
        <v/>
      </c>
      <c r="M67" s="35" t="str">
        <f>IF(OR(ISNA(VLOOKUP($B67,Opatovice2!$C$2:$G$199,5,FALSE)), ISBLANK(VLOOKUP($B67,Opatovice2!$C$2:$G$199,5,FALSE)) ),"",VLOOKUP($B67,Opatovice2!$C$2:$G$199,5,FALSE))</f>
        <v/>
      </c>
      <c r="N67" s="36">
        <f>IF(OR(ISNA(VLOOKUP($B67,Svitavka!$C$2:$G$198,5,FALSE)), ISBLANK(VLOOKUP($B67,Svitavka!$C$2:$G$198,5,FALSE)) ),"",VLOOKUP($B67,Svitavka!$C$2:$G$198,5,FALSE))</f>
        <v>22</v>
      </c>
      <c r="O67" s="11">
        <f t="shared" si="6"/>
        <v>61</v>
      </c>
      <c r="P67" s="11">
        <f>IF( COUNT(H67:N67)=Parametry!$K$3,MIN(H67:N67),0)</f>
        <v>0</v>
      </c>
      <c r="Q67" s="11">
        <f t="shared" si="7"/>
        <v>61</v>
      </c>
      <c r="R67" t="str">
        <f t="shared" si="8"/>
        <v>A</v>
      </c>
    </row>
    <row r="68" spans="1:18">
      <c r="A68" s="2">
        <v>67</v>
      </c>
      <c r="B68" s="1" t="s">
        <v>139</v>
      </c>
      <c r="C68" s="10" t="s">
        <v>95</v>
      </c>
      <c r="D68" s="1">
        <v>2017</v>
      </c>
      <c r="E68" s="6" t="str">
        <f>IF( $D68=0, "", IF( AND($D68&lt;=Parametry!$I$3,$D68&gt;=Parametry!$J$3),"U17,U19",  IF( AND($D68&lt;=Parametry!$I$4,$D68&gt;=Parametry!$J$4), "U15",  IF( AND($D68&lt;=Parametry!$I$5, $D68&gt;=Parametry!$J$5), "U13","U11"))))</f>
        <v>U11</v>
      </c>
      <c r="F68" s="28"/>
      <c r="G68" s="2">
        <v>185</v>
      </c>
      <c r="H68" s="7" t="str">
        <f>IF(OR(ISNA(VLOOKUP($B68,OP!$C$2:$G$199,5,FALSE)), ISBLANK(VLOOKUP($B68,OP!$C$2:$G$199,5,FALSE)) ),"",VLOOKUP($B68,OP!$C$2:$G$199,5,FALSE))</f>
        <v/>
      </c>
      <c r="I68" s="32" t="str">
        <f>IF(OR(ISNA(VLOOKUP($B68,Kunstat1!$C$2:$G$199,5,FALSE)), ISBLANK(VLOOKUP($B68,Kunstat1!$C$2:$G$199,5,FALSE)) ),"",VLOOKUP($B68,Kunstat1!$C$2:$G$199,5,FALSE))</f>
        <v/>
      </c>
      <c r="J68" s="30">
        <f>IF(OR(ISNA(VLOOKUP($B68,Opatovice1!$C$2:$G$199,5,FALSE)), ISBLANK(VLOOKUP($B68,Opatovice1!$C$2:$G$199,5,FALSE)) ),"",VLOOKUP($B68,Opatovice1!$C$2:$G$199,5,FALSE))</f>
        <v>10</v>
      </c>
      <c r="K68" s="33">
        <f>IF(OR(ISNA(VLOOKUP($B68,Vysocany!$C$2:$G$198,5,FALSE)), ISBLANK(VLOOKUP($B68,Vysocany!$C$2:$G$198,5,FALSE)) ),"",VLOOKUP($B68,Vysocany!$C$2:$G$198,5,FALSE))</f>
        <v>15</v>
      </c>
      <c r="L68" s="34">
        <f>IF(OR(ISNA(VLOOKUP($B68,Kunstat2!$C$2:$G$190,5,FALSE)), ISBLANK(VLOOKUP($B68,Kunstat2!$C$2:$G$190,5,FALSE)) ),"",VLOOKUP($B68,Kunstat2!$C$2:$G$190,5,FALSE))</f>
        <v>11</v>
      </c>
      <c r="M68" s="35">
        <f>IF(OR(ISNA(VLOOKUP($B68,Opatovice2!$C$2:$G$199,5,FALSE)), ISBLANK(VLOOKUP($B68,Opatovice2!$C$2:$G$199,5,FALSE)) ),"",VLOOKUP($B68,Opatovice2!$C$2:$G$199,5,FALSE))</f>
        <v>11</v>
      </c>
      <c r="N68" s="36">
        <f>IF(OR(ISNA(VLOOKUP($B68,Svitavka!$C$2:$G$198,5,FALSE)), ISBLANK(VLOOKUP($B68,Svitavka!$C$2:$G$198,5,FALSE)) ),"",VLOOKUP($B68,Svitavka!$C$2:$G$198,5,FALSE))</f>
        <v>11</v>
      </c>
      <c r="O68" s="11">
        <f t="shared" si="6"/>
        <v>58</v>
      </c>
      <c r="P68" s="11">
        <f>IF( COUNT(H68:N68)=Parametry!$K$3,MIN(H68:N68),0)</f>
        <v>0</v>
      </c>
      <c r="Q68" s="11">
        <f t="shared" si="7"/>
        <v>58</v>
      </c>
      <c r="R68" t="str">
        <f t="shared" si="8"/>
        <v>A</v>
      </c>
    </row>
    <row r="69" spans="1:18">
      <c r="A69" s="2">
        <v>68</v>
      </c>
      <c r="B69" s="1" t="s">
        <v>0</v>
      </c>
      <c r="C69" s="10" t="s">
        <v>93</v>
      </c>
      <c r="D69" s="1">
        <v>2008</v>
      </c>
      <c r="E69" s="6" t="str">
        <f>IF( $D69=0, "", IF( AND($D69&lt;=Parametry!$I$3,$D69&gt;=Parametry!$J$3),"U17,U19",  IF( AND($D69&lt;=Parametry!$I$4,$D69&gt;=Parametry!$J$4), "U15",  IF( AND($D69&lt;=Parametry!$I$5, $D69&gt;=Parametry!$J$5), "U13","U11"))))</f>
        <v>U17,U19</v>
      </c>
      <c r="F69" s="28"/>
      <c r="G69" s="2">
        <v>6</v>
      </c>
      <c r="H69" s="7">
        <f>IF(OR(ISNA(VLOOKUP($B69,OP!$C$2:$G$199,5,FALSE)), ISBLANK(VLOOKUP($B69,OP!$C$2:$G$199,5,FALSE)) ),"",VLOOKUP($B69,OP!$C$2:$G$199,5,FALSE))</f>
        <v>54</v>
      </c>
      <c r="I69" s="32" t="str">
        <f>IF(OR(ISNA(VLOOKUP($B69,Kunstat1!$C$2:$G$199,5,FALSE)), ISBLANK(VLOOKUP($B69,Kunstat1!$C$2:$G$199,5,FALSE)) ),"",VLOOKUP($B69,Kunstat1!$C$2:$G$199,5,FALSE))</f>
        <v/>
      </c>
      <c r="J69" s="30" t="str">
        <f>IF(OR(ISNA(VLOOKUP($B69,Opatovice1!$C$2:$G$199,5,FALSE)), ISBLANK(VLOOKUP($B69,Opatovice1!$C$2:$G$199,5,FALSE)) ),"",VLOOKUP($B69,Opatovice1!$C$2:$G$199,5,FALSE))</f>
        <v/>
      </c>
      <c r="K69" s="33" t="str">
        <f>IF(OR(ISNA(VLOOKUP($B69,Vysocany!$C$2:$G$198,5,FALSE)), ISBLANK(VLOOKUP($B69,Vysocany!$C$2:$G$198,5,FALSE)) ),"",VLOOKUP($B69,Vysocany!$C$2:$G$198,5,FALSE))</f>
        <v/>
      </c>
      <c r="L69" s="34" t="str">
        <f>IF(OR(ISNA(VLOOKUP($B69,Kunstat2!$C$2:$G$190,5,FALSE)), ISBLANK(VLOOKUP($B69,Kunstat2!$C$2:$G$190,5,FALSE)) ),"",VLOOKUP($B69,Kunstat2!$C$2:$G$190,5,FALSE))</f>
        <v/>
      </c>
      <c r="M69" s="35" t="str">
        <f>IF(OR(ISNA(VLOOKUP($B69,Opatovice2!$C$2:$G$199,5,FALSE)), ISBLANK(VLOOKUP($B69,Opatovice2!$C$2:$G$199,5,FALSE)) ),"",VLOOKUP($B69,Opatovice2!$C$2:$G$199,5,FALSE))</f>
        <v/>
      </c>
      <c r="N69" s="36" t="str">
        <f>IF(OR(ISNA(VLOOKUP($B69,Svitavka!$C$2:$G$198,5,FALSE)), ISBLANK(VLOOKUP($B69,Svitavka!$C$2:$G$198,5,FALSE)) ),"",VLOOKUP($B69,Svitavka!$C$2:$G$198,5,FALSE))</f>
        <v/>
      </c>
      <c r="O69" s="11">
        <f t="shared" si="6"/>
        <v>54</v>
      </c>
      <c r="P69" s="11">
        <f>IF( COUNT(H69:N69)=Parametry!$K$3,MIN(H69:N69),0)</f>
        <v>0</v>
      </c>
      <c r="Q69" s="11">
        <f t="shared" si="7"/>
        <v>54</v>
      </c>
      <c r="R69" t="str">
        <f t="shared" si="8"/>
        <v>A</v>
      </c>
    </row>
    <row r="70" spans="1:18">
      <c r="A70" s="2">
        <v>69</v>
      </c>
      <c r="B70" s="1" t="s">
        <v>109</v>
      </c>
      <c r="C70" s="1" t="s">
        <v>92</v>
      </c>
      <c r="D70" s="1">
        <v>2016</v>
      </c>
      <c r="E70" s="6" t="str">
        <f>IF( $D70=0, "", IF( AND($D70&lt;=Parametry!$I$3,$D70&gt;=Parametry!$J$3),"U17,U19",  IF( AND($D70&lt;=Parametry!$I$4,$D70&gt;=Parametry!$J$4), "U15",  IF( AND($D70&lt;=Parametry!$I$5, $D70&gt;=Parametry!$J$5), "U13","U11"))))</f>
        <v>U11</v>
      </c>
      <c r="F70" s="28"/>
      <c r="G70" s="1">
        <v>142</v>
      </c>
      <c r="H70" s="7">
        <f>IF(OR(ISNA(VLOOKUP($B70,OP!$C$2:$G$199,5,FALSE)), ISBLANK(VLOOKUP($B70,OP!$C$2:$G$199,5,FALSE)) ),"",VLOOKUP($B70,OP!$C$2:$G$199,5,FALSE))</f>
        <v>24</v>
      </c>
      <c r="I70" s="32">
        <f>IF(OR(ISNA(VLOOKUP($B70,Kunstat1!$C$2:$G$199,5,FALSE)), ISBLANK(VLOOKUP($B70,Kunstat1!$C$2:$G$199,5,FALSE)) ),"",VLOOKUP($B70,Kunstat1!$C$2:$G$199,5,FALSE))</f>
        <v>7</v>
      </c>
      <c r="J70" s="30">
        <f>IF(OR(ISNA(VLOOKUP($B70,Opatovice1!$C$2:$G$199,5,FALSE)), ISBLANK(VLOOKUP($B70,Opatovice1!$C$2:$G$199,5,FALSE)) ),"",VLOOKUP($B70,Opatovice1!$C$2:$G$199,5,FALSE))</f>
        <v>7</v>
      </c>
      <c r="K70" s="33" t="str">
        <f>IF(OR(ISNA(VLOOKUP($B70,Vysocany!$C$2:$G$198,5,FALSE)), ISBLANK(VLOOKUP($B70,Vysocany!$C$2:$G$198,5,FALSE)) ),"",VLOOKUP($B70,Vysocany!$C$2:$G$198,5,FALSE))</f>
        <v/>
      </c>
      <c r="L70" s="34" t="str">
        <f>IF(OR(ISNA(VLOOKUP($B70,Kunstat2!$C$2:$G$190,5,FALSE)), ISBLANK(VLOOKUP($B70,Kunstat2!$C$2:$G$190,5,FALSE)) ),"",VLOOKUP($B70,Kunstat2!$C$2:$G$190,5,FALSE))</f>
        <v/>
      </c>
      <c r="M70" s="35">
        <f>IF(OR(ISNA(VLOOKUP($B70,Opatovice2!$C$2:$G$199,5,FALSE)), ISBLANK(VLOOKUP($B70,Opatovice2!$C$2:$G$199,5,FALSE)) ),"",VLOOKUP($B70,Opatovice2!$C$2:$G$199,5,FALSE))</f>
        <v>8</v>
      </c>
      <c r="N70" s="36">
        <f>IF(OR(ISNA(VLOOKUP($B70,Svitavka!$C$2:$G$198,5,FALSE)), ISBLANK(VLOOKUP($B70,Svitavka!$C$2:$G$198,5,FALSE)) ),"",VLOOKUP($B70,Svitavka!$C$2:$G$198,5,FALSE))</f>
        <v>8</v>
      </c>
      <c r="O70" s="11">
        <f t="shared" si="6"/>
        <v>54</v>
      </c>
      <c r="P70" s="11">
        <f>IF( COUNT(H70:N70)=Parametry!$K$3,MIN(H70:N70),0)</f>
        <v>0</v>
      </c>
      <c r="Q70" s="11">
        <f t="shared" si="7"/>
        <v>54</v>
      </c>
      <c r="R70" t="str">
        <f t="shared" si="8"/>
        <v>A</v>
      </c>
    </row>
    <row r="71" spans="1:18">
      <c r="A71" s="2">
        <v>70</v>
      </c>
      <c r="B71" s="1" t="s">
        <v>145</v>
      </c>
      <c r="C71" s="10" t="s">
        <v>99</v>
      </c>
      <c r="D71" s="1">
        <v>2015</v>
      </c>
      <c r="E71" s="6" t="str">
        <f>IF( $D71=0, "", IF( AND($D71&lt;=Parametry!$I$3,$D71&gt;=Parametry!$J$3),"U17,U19",  IF( AND($D71&lt;=Parametry!$I$4,$D71&gt;=Parametry!$J$4), "U15",  IF( AND($D71&lt;=Parametry!$I$5, $D71&gt;=Parametry!$J$5), "U13","U11"))))</f>
        <v>U11</v>
      </c>
      <c r="F71" s="28"/>
      <c r="G71" s="2">
        <v>175</v>
      </c>
      <c r="H71" s="7">
        <f>IF(OR(ISNA(VLOOKUP($B71,OP!$C$2:$G$199,5,FALSE)), ISBLANK(VLOOKUP($B71,OP!$C$2:$G$199,5,FALSE)) ),"",VLOOKUP($B71,OP!$C$2:$G$199,5,FALSE))</f>
        <v>21</v>
      </c>
      <c r="I71" s="32" t="str">
        <f>IF(OR(ISNA(VLOOKUP($B71,Kunstat1!$C$2:$G$199,5,FALSE)), ISBLANK(VLOOKUP($B71,Kunstat1!$C$2:$G$199,5,FALSE)) ),"",VLOOKUP($B71,Kunstat1!$C$2:$G$199,5,FALSE))</f>
        <v/>
      </c>
      <c r="J71" s="30">
        <f>IF(OR(ISNA(VLOOKUP($B71,Opatovice1!$C$2:$G$199,5,FALSE)), ISBLANK(VLOOKUP($B71,Opatovice1!$C$2:$G$199,5,FALSE)) ),"",VLOOKUP($B71,Opatovice1!$C$2:$G$199,5,FALSE))</f>
        <v>3</v>
      </c>
      <c r="K71" s="33">
        <f>IF(OR(ISNA(VLOOKUP($B71,Vysocany!$C$2:$G$198,5,FALSE)), ISBLANK(VLOOKUP($B71,Vysocany!$C$2:$G$198,5,FALSE)) ),"",VLOOKUP($B71,Vysocany!$C$2:$G$198,5,FALSE))</f>
        <v>11</v>
      </c>
      <c r="L71" s="34">
        <f>IF(OR(ISNA(VLOOKUP($B71,Kunstat2!$C$2:$G$190,5,FALSE)), ISBLANK(VLOOKUP($B71,Kunstat2!$C$2:$G$190,5,FALSE)) ),"",VLOOKUP($B71,Kunstat2!$C$2:$G$190,5,FALSE))</f>
        <v>5</v>
      </c>
      <c r="M71" s="35">
        <f>IF(OR(ISNA(VLOOKUP($B71,Opatovice2!$C$2:$G$199,5,FALSE)), ISBLANK(VLOOKUP($B71,Opatovice2!$C$2:$G$199,5,FALSE)) ),"",VLOOKUP($B71,Opatovice2!$C$2:$G$199,5,FALSE))</f>
        <v>4</v>
      </c>
      <c r="N71" s="36">
        <f>IF(OR(ISNA(VLOOKUP($B71,Svitavka!$C$2:$G$198,5,FALSE)), ISBLANK(VLOOKUP($B71,Svitavka!$C$2:$G$198,5,FALSE)) ),"",VLOOKUP($B71,Svitavka!$C$2:$G$198,5,FALSE))</f>
        <v>7</v>
      </c>
      <c r="O71" s="11">
        <f t="shared" si="6"/>
        <v>51</v>
      </c>
      <c r="P71" s="11">
        <f>IF( COUNT(H71:N71)=Parametry!$K$3,MIN(H71:N71),0)</f>
        <v>0</v>
      </c>
      <c r="Q71" s="11">
        <f t="shared" si="7"/>
        <v>51</v>
      </c>
      <c r="R71" t="str">
        <f t="shared" si="8"/>
        <v>A</v>
      </c>
    </row>
    <row r="72" spans="1:18">
      <c r="A72" s="2">
        <v>72</v>
      </c>
      <c r="B72" s="10" t="s">
        <v>55</v>
      </c>
      <c r="C72" s="10" t="s">
        <v>92</v>
      </c>
      <c r="D72" s="1">
        <v>2014</v>
      </c>
      <c r="E72" s="6" t="str">
        <f>IF( $D72=0, "", IF( AND($D72&lt;=Parametry!$I$3,$D72&gt;=Parametry!$J$3),"U17,U19",  IF( AND($D72&lt;=Parametry!$I$4,$D72&gt;=Parametry!$J$4), "U15",  IF( AND($D72&lt;=Parametry!$I$5, $D72&gt;=Parametry!$J$5), "U13","U11"))))</f>
        <v>U13</v>
      </c>
      <c r="F72" s="28"/>
      <c r="G72" s="2">
        <v>77</v>
      </c>
      <c r="H72" s="7" t="str">
        <f>IF(OR(ISNA(VLOOKUP($B72,OP!$C$2:$G$199,5,FALSE)), ISBLANK(VLOOKUP($B72,OP!$C$2:$G$199,5,FALSE)) ),"",VLOOKUP($B72,OP!$C$2:$G$199,5,FALSE))</f>
        <v/>
      </c>
      <c r="I72" s="32" t="str">
        <f>IF(OR(ISNA(VLOOKUP($B72,Kunstat1!$C$2:$G$199,5,FALSE)), ISBLANK(VLOOKUP($B72,Kunstat1!$C$2:$G$199,5,FALSE)) ),"",VLOOKUP($B72,Kunstat1!$C$2:$G$199,5,FALSE))</f>
        <v/>
      </c>
      <c r="J72" s="30">
        <f>IF(OR(ISNA(VLOOKUP($B72,Opatovice1!$C$2:$G$199,5,FALSE)), ISBLANK(VLOOKUP($B72,Opatovice1!$C$2:$G$199,5,FALSE)) ),"",VLOOKUP($B72,Opatovice1!$C$2:$G$199,5,FALSE))</f>
        <v>12</v>
      </c>
      <c r="K72" s="33">
        <f>IF(OR(ISNA(VLOOKUP($B72,Vysocany!$C$2:$G$198,5,FALSE)), ISBLANK(VLOOKUP($B72,Vysocany!$C$2:$G$198,5,FALSE)) ),"",VLOOKUP($B72,Vysocany!$C$2:$G$198,5,FALSE))</f>
        <v>15</v>
      </c>
      <c r="L72" s="34">
        <f>IF(OR(ISNA(VLOOKUP($B72,Kunstat2!$C$2:$G$190,5,FALSE)), ISBLANK(VLOOKUP($B72,Kunstat2!$C$2:$G$190,5,FALSE)) ),"",VLOOKUP($B72,Kunstat2!$C$2:$G$190,5,FALSE))</f>
        <v>14</v>
      </c>
      <c r="M72" s="35" t="str">
        <f>IF(OR(ISNA(VLOOKUP($B72,Opatovice2!$C$2:$G$199,5,FALSE)), ISBLANK(VLOOKUP($B72,Opatovice2!$C$2:$G$199,5,FALSE)) ),"",VLOOKUP($B72,Opatovice2!$C$2:$G$199,5,FALSE))</f>
        <v/>
      </c>
      <c r="N72" s="36">
        <f>IF(OR(ISNA(VLOOKUP($B72,Svitavka!$C$2:$G$198,5,FALSE)), ISBLANK(VLOOKUP($B72,Svitavka!$C$2:$G$198,5,FALSE)) ),"",VLOOKUP($B72,Svitavka!$C$2:$G$198,5,FALSE))</f>
        <v>9</v>
      </c>
      <c r="O72" s="11">
        <f t="shared" si="6"/>
        <v>50</v>
      </c>
      <c r="P72" s="11">
        <f>IF( COUNT(H72:N72)=Parametry!$K$3,MIN(H72:N72),0)</f>
        <v>0</v>
      </c>
      <c r="Q72" s="11">
        <f t="shared" si="7"/>
        <v>50</v>
      </c>
      <c r="R72" t="str">
        <f t="shared" si="8"/>
        <v>A</v>
      </c>
    </row>
    <row r="73" spans="1:18">
      <c r="A73" s="2">
        <v>71</v>
      </c>
      <c r="B73" s="25" t="s">
        <v>82</v>
      </c>
      <c r="C73" s="42" t="s">
        <v>96</v>
      </c>
      <c r="D73" s="25">
        <v>2013</v>
      </c>
      <c r="E73" s="6" t="str">
        <f>IF( $D73=0, "", IF( AND($D73&lt;=Parametry!$I$3,$D73&gt;=Parametry!$J$3),"U17,U19",  IF( AND($D73&lt;=Parametry!$I$4,$D73&gt;=Parametry!$J$4), "U15",  IF( AND($D73&lt;=Parametry!$I$5, $D73&gt;=Parametry!$J$5), "U13","U11"))))</f>
        <v>U13</v>
      </c>
      <c r="F73" s="28"/>
      <c r="G73" s="1">
        <v>133</v>
      </c>
      <c r="H73" s="7" t="str">
        <f>IF(OR(ISNA(VLOOKUP($B73,OP!$C$2:$G$199,5,FALSE)), ISBLANK(VLOOKUP($B73,OP!$C$2:$G$199,5,FALSE)) ),"",VLOOKUP($B73,OP!$C$2:$G$199,5,FALSE))</f>
        <v/>
      </c>
      <c r="I73" s="37" t="str">
        <f>IF(OR(ISNA(VLOOKUP($B73,Kunstat1!$C$2:$G$199,5,FALSE)), ISBLANK(VLOOKUP($B73,Kunstat1!$C$2:$G$199,5,FALSE)) ),"",VLOOKUP($B73,Kunstat1!$C$2:$G$199,5,FALSE))</f>
        <v/>
      </c>
      <c r="J73" s="31" t="str">
        <f>IF(OR(ISNA(VLOOKUP($B73,Opatovice1!$C$2:$G$199,5,FALSE)), ISBLANK(VLOOKUP($B73,Opatovice1!$C$2:$G$199,5,FALSE)) ),"",VLOOKUP($B73,Opatovice1!$C$2:$G$199,5,FALSE))</f>
        <v/>
      </c>
      <c r="K73" s="38">
        <f>IF(OR(ISNA(VLOOKUP($B73,Vysocany!$C$2:$G$198,5,FALSE)), ISBLANK(VLOOKUP($B73,Vysocany!$C$2:$G$198,5,FALSE)) ),"",VLOOKUP($B73,Vysocany!$C$2:$G$198,5,FALSE))</f>
        <v>50</v>
      </c>
      <c r="L73" s="39" t="str">
        <f>IF(OR(ISNA(VLOOKUP($B73,Kunstat2!$C$2:$G$190,5,FALSE)), ISBLANK(VLOOKUP($B73,Kunstat2!$C$2:$G$190,5,FALSE)) ),"",VLOOKUP($B73,Kunstat2!$C$2:$G$190,5,FALSE))</f>
        <v/>
      </c>
      <c r="M73" s="40" t="str">
        <f>IF(OR(ISNA(VLOOKUP($B73,Opatovice2!$C$2:$G$199,5,FALSE)), ISBLANK(VLOOKUP($B73,Opatovice2!$C$2:$G$199,5,FALSE)) ),"",VLOOKUP($B73,Opatovice2!$C$2:$G$199,5,FALSE))</f>
        <v/>
      </c>
      <c r="N73" s="41" t="str">
        <f>IF(OR(ISNA(VLOOKUP($B73,Svitavka!$C$2:$G$198,5,FALSE)), ISBLANK(VLOOKUP($B73,Svitavka!$C$2:$G$198,5,FALSE)) ),"",VLOOKUP($B73,Svitavka!$C$2:$G$198,5,FALSE))</f>
        <v/>
      </c>
      <c r="O73" s="11">
        <f t="shared" si="6"/>
        <v>50</v>
      </c>
      <c r="P73" s="11">
        <f>IF( COUNT(H73:N73)=Parametry!$K$3,MIN(H73:N73),0)</f>
        <v>0</v>
      </c>
      <c r="Q73" s="11">
        <f t="shared" si="7"/>
        <v>50</v>
      </c>
      <c r="R73" t="str">
        <f t="shared" si="8"/>
        <v>A</v>
      </c>
    </row>
    <row r="74" spans="1:18">
      <c r="A74" s="2">
        <v>73</v>
      </c>
      <c r="B74" s="1" t="s">
        <v>72</v>
      </c>
      <c r="C74" s="1" t="s">
        <v>98</v>
      </c>
      <c r="D74" s="1">
        <v>2015</v>
      </c>
      <c r="E74" s="6" t="str">
        <f>IF( $D74=0, "", IF( AND($D74&lt;=Parametry!$I$3,$D74&gt;=Parametry!$J$3),"U17,U19",  IF( AND($D74&lt;=Parametry!$I$4,$D74&gt;=Parametry!$J$4), "U15",  IF( AND($D74&lt;=Parametry!$I$5, $D74&gt;=Parametry!$J$5), "U13","U11"))))</f>
        <v>U11</v>
      </c>
      <c r="F74" s="28"/>
      <c r="G74" s="2">
        <v>102</v>
      </c>
      <c r="H74" s="7" t="str">
        <f>IF(OR(ISNA(VLOOKUP($B74,OP!$C$2:$G$199,5,FALSE)), ISBLANK(VLOOKUP($B74,OP!$C$2:$G$199,5,FALSE)) ),"",VLOOKUP($B74,OP!$C$2:$G$199,5,FALSE))</f>
        <v/>
      </c>
      <c r="I74" s="32" t="str">
        <f>IF(OR(ISNA(VLOOKUP($B74,Kunstat1!$C$2:$G$199,5,FALSE)), ISBLANK(VLOOKUP($B74,Kunstat1!$C$2:$G$199,5,FALSE)) ),"",VLOOKUP($B74,Kunstat1!$C$2:$G$199,5,FALSE))</f>
        <v/>
      </c>
      <c r="J74" s="30">
        <f>IF(OR(ISNA(VLOOKUP($B74,Opatovice1!$C$2:$G$199,5,FALSE)), ISBLANK(VLOOKUP($B74,Opatovice1!$C$2:$G$199,5,FALSE)) ),"",VLOOKUP($B74,Opatovice1!$C$2:$G$199,5,FALSE))</f>
        <v>8</v>
      </c>
      <c r="K74" s="33">
        <f>IF(OR(ISNA(VLOOKUP($B74,Vysocany!$C$2:$G$198,5,FALSE)), ISBLANK(VLOOKUP($B74,Vysocany!$C$2:$G$198,5,FALSE)) ),"",VLOOKUP($B74,Vysocany!$C$2:$G$198,5,FALSE))</f>
        <v>22</v>
      </c>
      <c r="L74" s="34">
        <f>IF(OR(ISNA(VLOOKUP($B74,Kunstat2!$C$2:$G$190,5,FALSE)), ISBLANK(VLOOKUP($B74,Kunstat2!$C$2:$G$190,5,FALSE)) ),"",VLOOKUP($B74,Kunstat2!$C$2:$G$190,5,FALSE))</f>
        <v>5</v>
      </c>
      <c r="M74" s="35" t="str">
        <f>IF(OR(ISNA(VLOOKUP($B74,Opatovice2!$C$2:$G$199,5,FALSE)), ISBLANK(VLOOKUP($B74,Opatovice2!$C$2:$G$199,5,FALSE)) ),"",VLOOKUP($B74,Opatovice2!$C$2:$G$199,5,FALSE))</f>
        <v/>
      </c>
      <c r="N74" s="36">
        <f>IF(OR(ISNA(VLOOKUP($B74,Svitavka!$C$2:$G$198,5,FALSE)), ISBLANK(VLOOKUP($B74,Svitavka!$C$2:$G$198,5,FALSE)) ),"",VLOOKUP($B74,Svitavka!$C$2:$G$198,5,FALSE))</f>
        <v>14</v>
      </c>
      <c r="O74" s="11">
        <f t="shared" si="6"/>
        <v>49</v>
      </c>
      <c r="P74" s="11">
        <f>IF( COUNT(H74:N74)=Parametry!$K$3,MIN(H74:N74),0)</f>
        <v>0</v>
      </c>
      <c r="Q74" s="11">
        <f t="shared" si="7"/>
        <v>49</v>
      </c>
      <c r="R74" t="str">
        <f t="shared" si="8"/>
        <v>A</v>
      </c>
    </row>
    <row r="75" spans="1:18">
      <c r="A75" s="2">
        <v>74</v>
      </c>
      <c r="B75" s="1" t="s">
        <v>123</v>
      </c>
      <c r="C75" s="10" t="s">
        <v>100</v>
      </c>
      <c r="D75" s="1">
        <v>2013</v>
      </c>
      <c r="E75" s="6" t="str">
        <f>IF( $D75=0, "", IF( AND($D75&lt;=Parametry!$I$3,$D75&gt;=Parametry!$J$3),"U17,U19",  IF( AND($D75&lt;=Parametry!$I$4,$D75&gt;=Parametry!$J$4), "U15",  IF( AND($D75&lt;=Parametry!$I$5, $D75&gt;=Parametry!$J$5), "U13","U11"))))</f>
        <v>U13</v>
      </c>
      <c r="F75" s="28"/>
      <c r="G75" s="2">
        <v>171</v>
      </c>
      <c r="H75" s="7" t="str">
        <f>IF(OR(ISNA(VLOOKUP($B75,OP!$C$2:$G$199,5,FALSE)), ISBLANK(VLOOKUP($B75,OP!$C$2:$G$199,5,FALSE)) ),"",VLOOKUP($B75,OP!$C$2:$G$199,5,FALSE))</f>
        <v/>
      </c>
      <c r="I75" s="32">
        <f>IF(OR(ISNA(VLOOKUP($B75,Kunstat1!$C$2:$G$199,5,FALSE)), ISBLANK(VLOOKUP($B75,Kunstat1!$C$2:$G$199,5,FALSE)) ),"",VLOOKUP($B75,Kunstat1!$C$2:$G$199,5,FALSE))</f>
        <v>13</v>
      </c>
      <c r="J75" s="30" t="str">
        <f>IF(OR(ISNA(VLOOKUP($B75,Opatovice1!$C$2:$G$199,5,FALSE)), ISBLANK(VLOOKUP($B75,Opatovice1!$C$2:$G$199,5,FALSE)) ),"",VLOOKUP($B75,Opatovice1!$C$2:$G$199,5,FALSE))</f>
        <v/>
      </c>
      <c r="K75" s="33">
        <f>IF(OR(ISNA(VLOOKUP($B75,Vysocany!$C$2:$G$198,5,FALSE)), ISBLANK(VLOOKUP($B75,Vysocany!$C$2:$G$198,5,FALSE)) ),"",VLOOKUP($B75,Vysocany!$C$2:$G$198,5,FALSE))</f>
        <v>35</v>
      </c>
      <c r="L75" s="34" t="str">
        <f>IF(OR(ISNA(VLOOKUP($B75,Kunstat2!$C$2:$G$190,5,FALSE)), ISBLANK(VLOOKUP($B75,Kunstat2!$C$2:$G$190,5,FALSE)) ),"",VLOOKUP($B75,Kunstat2!$C$2:$G$190,5,FALSE))</f>
        <v/>
      </c>
      <c r="M75" s="35" t="str">
        <f>IF(OR(ISNA(VLOOKUP($B75,Opatovice2!$C$2:$G$199,5,FALSE)), ISBLANK(VLOOKUP($B75,Opatovice2!$C$2:$G$199,5,FALSE)) ),"",VLOOKUP($B75,Opatovice2!$C$2:$G$199,5,FALSE))</f>
        <v/>
      </c>
      <c r="N75" s="36" t="str">
        <f>IF(OR(ISNA(VLOOKUP($B75,Svitavka!$C$2:$G$198,5,FALSE)), ISBLANK(VLOOKUP($B75,Svitavka!$C$2:$G$198,5,FALSE)) ),"",VLOOKUP($B75,Svitavka!$C$2:$G$198,5,FALSE))</f>
        <v/>
      </c>
      <c r="O75" s="11">
        <f t="shared" si="6"/>
        <v>48</v>
      </c>
      <c r="P75" s="11">
        <f>IF( COUNT(H75:N75)=Parametry!$K$3,MIN(H75:N75),0)</f>
        <v>0</v>
      </c>
      <c r="Q75" s="11">
        <f t="shared" si="7"/>
        <v>48</v>
      </c>
      <c r="R75" t="str">
        <f t="shared" si="8"/>
        <v>A</v>
      </c>
    </row>
    <row r="76" spans="1:18">
      <c r="A76" s="2">
        <v>75</v>
      </c>
      <c r="B76" s="1" t="s">
        <v>111</v>
      </c>
      <c r="C76" s="1" t="s">
        <v>96</v>
      </c>
      <c r="D76" s="1">
        <v>2013</v>
      </c>
      <c r="E76" s="6" t="str">
        <f>IF( $D76=0, "", IF( AND($D76&lt;=Parametry!$I$3,$D76&gt;=Parametry!$J$3),"U17,U19",  IF( AND($D76&lt;=Parametry!$I$4,$D76&gt;=Parametry!$J$4), "U15",  IF( AND($D76&lt;=Parametry!$I$5, $D76&gt;=Parametry!$J$5), "U13","U11"))))</f>
        <v>U13</v>
      </c>
      <c r="F76" s="28"/>
      <c r="G76" s="1">
        <v>145</v>
      </c>
      <c r="H76" s="7" t="str">
        <f>IF(OR(ISNA(VLOOKUP($B76,OP!$C$2:$G$199,5,FALSE)), ISBLANK(VLOOKUP($B76,OP!$C$2:$G$199,5,FALSE)) ),"",VLOOKUP($B76,OP!$C$2:$G$199,5,FALSE))</f>
        <v/>
      </c>
      <c r="I76" s="32">
        <f>IF(OR(ISNA(VLOOKUP($B76,Kunstat1!$C$2:$G$199,5,FALSE)), ISBLANK(VLOOKUP($B76,Kunstat1!$C$2:$G$199,5,FALSE)) ),"",VLOOKUP($B76,Kunstat1!$C$2:$G$199,5,FALSE))</f>
        <v>5</v>
      </c>
      <c r="J76" s="30" t="str">
        <f>IF(OR(ISNA(VLOOKUP($B76,Opatovice1!$C$2:$G$199,5,FALSE)), ISBLANK(VLOOKUP($B76,Opatovice1!$C$2:$G$199,5,FALSE)) ),"",VLOOKUP($B76,Opatovice1!$C$2:$G$199,5,FALSE))</f>
        <v/>
      </c>
      <c r="K76" s="33" t="str">
        <f>IF(OR(ISNA(VLOOKUP($B76,Vysocany!$C$2:$G$198,5,FALSE)), ISBLANK(VLOOKUP($B76,Vysocany!$C$2:$G$198,5,FALSE)) ),"",VLOOKUP($B76,Vysocany!$C$2:$G$198,5,FALSE))</f>
        <v/>
      </c>
      <c r="L76" s="34">
        <f>IF(OR(ISNA(VLOOKUP($B76,Kunstat2!$C$2:$G$190,5,FALSE)), ISBLANK(VLOOKUP($B76,Kunstat2!$C$2:$G$190,5,FALSE)) ),"",VLOOKUP($B76,Kunstat2!$C$2:$G$190,5,FALSE))</f>
        <v>22</v>
      </c>
      <c r="M76" s="35" t="str">
        <f>IF(OR(ISNA(VLOOKUP($B76,Opatovice2!$C$2:$G$199,5,FALSE)), ISBLANK(VLOOKUP($B76,Opatovice2!$C$2:$G$199,5,FALSE)) ),"",VLOOKUP($B76,Opatovice2!$C$2:$G$199,5,FALSE))</f>
        <v/>
      </c>
      <c r="N76" s="36">
        <f>IF(OR(ISNA(VLOOKUP($B76,Svitavka!$C$2:$G$198,5,FALSE)), ISBLANK(VLOOKUP($B76,Svitavka!$C$2:$G$198,5,FALSE)) ),"",VLOOKUP($B76,Svitavka!$C$2:$G$198,5,FALSE))</f>
        <v>20</v>
      </c>
      <c r="O76" s="11">
        <f t="shared" si="6"/>
        <v>47</v>
      </c>
      <c r="P76" s="11">
        <f>IF( COUNT(H76:N76)=Parametry!$K$3,MIN(H76:N76),0)</f>
        <v>0</v>
      </c>
      <c r="Q76" s="11">
        <f t="shared" si="7"/>
        <v>47</v>
      </c>
      <c r="R76" t="str">
        <f t="shared" si="8"/>
        <v>A</v>
      </c>
    </row>
    <row r="77" spans="1:18">
      <c r="A77" s="2">
        <v>76</v>
      </c>
      <c r="B77" s="10" t="s">
        <v>79</v>
      </c>
      <c r="C77" s="10" t="s">
        <v>94</v>
      </c>
      <c r="D77" s="1">
        <v>2009</v>
      </c>
      <c r="E77" s="6" t="str">
        <f>IF( $D77=0, "", IF( AND($D77&lt;=Parametry!$I$3,$D77&gt;=Parametry!$J$3),"U17,U19",  IF( AND($D77&lt;=Parametry!$I$4,$D77&gt;=Parametry!$J$4), "U15",  IF( AND($D77&lt;=Parametry!$I$5, $D77&gt;=Parametry!$J$5), "U13","U11"))))</f>
        <v>U17,U19</v>
      </c>
      <c r="F77" s="28"/>
      <c r="G77" s="1">
        <v>121</v>
      </c>
      <c r="H77" s="7" t="str">
        <f>IF(OR(ISNA(VLOOKUP($B77,OP!$C$2:$G$199,5,FALSE)), ISBLANK(VLOOKUP($B77,OP!$C$2:$G$199,5,FALSE)) ),"",VLOOKUP($B77,OP!$C$2:$G$199,5,FALSE))</f>
        <v/>
      </c>
      <c r="I77" s="32">
        <f>IF(OR(ISNA(VLOOKUP($B77,Kunstat1!$C$2:$G$199,5,FALSE)), ISBLANK(VLOOKUP($B77,Kunstat1!$C$2:$G$199,5,FALSE)) ),"",VLOOKUP($B77,Kunstat1!$C$2:$G$199,5,FALSE))</f>
        <v>45</v>
      </c>
      <c r="J77" s="30" t="str">
        <f>IF(OR(ISNA(VLOOKUP($B77,Opatovice1!$C$2:$G$199,5,FALSE)), ISBLANK(VLOOKUP($B77,Opatovice1!$C$2:$G$199,5,FALSE)) ),"",VLOOKUP($B77,Opatovice1!$C$2:$G$199,5,FALSE))</f>
        <v/>
      </c>
      <c r="K77" s="33" t="str">
        <f>IF(OR(ISNA(VLOOKUP($B77,Vysocany!$C$2:$G$198,5,FALSE)), ISBLANK(VLOOKUP($B77,Vysocany!$C$2:$G$198,5,FALSE)) ),"",VLOOKUP($B77,Vysocany!$C$2:$G$198,5,FALSE))</f>
        <v/>
      </c>
      <c r="L77" s="34" t="str">
        <f>IF(OR(ISNA(VLOOKUP($B77,Kunstat2!$C$2:$G$190,5,FALSE)), ISBLANK(VLOOKUP($B77,Kunstat2!$C$2:$G$190,5,FALSE)) ),"",VLOOKUP($B77,Kunstat2!$C$2:$G$190,5,FALSE))</f>
        <v/>
      </c>
      <c r="M77" s="35" t="str">
        <f>IF(OR(ISNA(VLOOKUP($B77,Opatovice2!$C$2:$G$199,5,FALSE)), ISBLANK(VLOOKUP($B77,Opatovice2!$C$2:$G$199,5,FALSE)) ),"",VLOOKUP($B77,Opatovice2!$C$2:$G$199,5,FALSE))</f>
        <v/>
      </c>
      <c r="N77" s="36" t="str">
        <f>IF(OR(ISNA(VLOOKUP($B77,Svitavka!$C$2:$G$198,5,FALSE)), ISBLANK(VLOOKUP($B77,Svitavka!$C$2:$G$198,5,FALSE)) ),"",VLOOKUP($B77,Svitavka!$C$2:$G$198,5,FALSE))</f>
        <v/>
      </c>
      <c r="O77" s="11">
        <f t="shared" si="6"/>
        <v>45</v>
      </c>
      <c r="P77" s="11">
        <f>IF( COUNT(H77:N77)=Parametry!$K$3,MIN(H77:N77),0)</f>
        <v>0</v>
      </c>
      <c r="Q77" s="11">
        <f t="shared" si="7"/>
        <v>45</v>
      </c>
      <c r="R77" t="str">
        <f t="shared" si="8"/>
        <v>A</v>
      </c>
    </row>
    <row r="78" spans="1:18">
      <c r="A78" s="2">
        <v>77</v>
      </c>
      <c r="B78" s="10" t="s">
        <v>45</v>
      </c>
      <c r="C78" s="10" t="s">
        <v>97</v>
      </c>
      <c r="D78" s="1">
        <v>2010</v>
      </c>
      <c r="E78" s="6" t="str">
        <f>IF( $D78=0, "", IF( AND($D78&lt;=Parametry!$I$3,$D78&gt;=Parametry!$J$3),"U17,U19",  IF( AND($D78&lt;=Parametry!$I$4,$D78&gt;=Parametry!$J$4), "U15",  IF( AND($D78&lt;=Parametry!$I$5, $D78&gt;=Parametry!$J$5), "U13","U11"))))</f>
        <v>U17,U19</v>
      </c>
      <c r="F78" s="28"/>
      <c r="G78" s="2">
        <v>38</v>
      </c>
      <c r="H78" s="7" t="str">
        <f>IF(OR(ISNA(VLOOKUP($B78,OP!$C$2:$G$199,5,FALSE)), ISBLANK(VLOOKUP($B78,OP!$C$2:$G$199,5,FALSE)) ),"",VLOOKUP($B78,OP!$C$2:$G$199,5,FALSE))</f>
        <v/>
      </c>
      <c r="I78" s="32" t="str">
        <f>IF(OR(ISNA(VLOOKUP($B78,Kunstat1!$C$2:$G$199,5,FALSE)), ISBLANK(VLOOKUP($B78,Kunstat1!$C$2:$G$199,5,FALSE)) ),"",VLOOKUP($B78,Kunstat1!$C$2:$G$199,5,FALSE))</f>
        <v/>
      </c>
      <c r="J78" s="30" t="str">
        <f>IF(OR(ISNA(VLOOKUP($B78,Opatovice1!$C$2:$G$199,5,FALSE)), ISBLANK(VLOOKUP($B78,Opatovice1!$C$2:$G$199,5,FALSE)) ),"",VLOOKUP($B78,Opatovice1!$C$2:$G$199,5,FALSE))</f>
        <v/>
      </c>
      <c r="K78" s="33" t="str">
        <f>IF(OR(ISNA(VLOOKUP($B78,Vysocany!$C$2:$G$198,5,FALSE)), ISBLANK(VLOOKUP($B78,Vysocany!$C$2:$G$198,5,FALSE)) ),"",VLOOKUP($B78,Vysocany!$C$2:$G$198,5,FALSE))</f>
        <v/>
      </c>
      <c r="L78" s="34" t="str">
        <f>IF(OR(ISNA(VLOOKUP($B78,Kunstat2!$C$2:$G$190,5,FALSE)), ISBLANK(VLOOKUP($B78,Kunstat2!$C$2:$G$190,5,FALSE)) ),"",VLOOKUP($B78,Kunstat2!$C$2:$G$190,5,FALSE))</f>
        <v/>
      </c>
      <c r="M78" s="35">
        <f>IF(OR(ISNA(VLOOKUP($B78,Opatovice2!$C$2:$G$199,5,FALSE)), ISBLANK(VLOOKUP($B78,Opatovice2!$C$2:$G$199,5,FALSE)) ),"",VLOOKUP($B78,Opatovice2!$C$2:$G$199,5,FALSE))</f>
        <v>39</v>
      </c>
      <c r="N78" s="36" t="str">
        <f>IF(OR(ISNA(VLOOKUP($B78,Svitavka!$C$2:$G$198,5,FALSE)), ISBLANK(VLOOKUP($B78,Svitavka!$C$2:$G$198,5,FALSE)) ),"",VLOOKUP($B78,Svitavka!$C$2:$G$198,5,FALSE))</f>
        <v/>
      </c>
      <c r="O78" s="11">
        <f t="shared" si="6"/>
        <v>39</v>
      </c>
      <c r="P78" s="11">
        <f>IF( COUNT(H78:N78)=Parametry!$K$3,MIN(H78:N78),0)</f>
        <v>0</v>
      </c>
      <c r="Q78" s="11">
        <f t="shared" si="7"/>
        <v>39</v>
      </c>
      <c r="R78" t="str">
        <f t="shared" si="8"/>
        <v>A</v>
      </c>
    </row>
    <row r="79" spans="1:18">
      <c r="A79" s="2">
        <v>78</v>
      </c>
      <c r="B79" s="1" t="s">
        <v>114</v>
      </c>
      <c r="C79" s="1" t="s">
        <v>93</v>
      </c>
      <c r="D79" s="1">
        <v>2014</v>
      </c>
      <c r="E79" s="6" t="str">
        <f>IF( $D79=0, "", IF( AND($D79&lt;=Parametry!$I$3,$D79&gt;=Parametry!$J$3),"U17,U19",  IF( AND($D79&lt;=Parametry!$I$4,$D79&gt;=Parametry!$J$4), "U15",  IF( AND($D79&lt;=Parametry!$I$5, $D79&gt;=Parametry!$J$5), "U13","U11"))))</f>
        <v>U13</v>
      </c>
      <c r="F79" s="28"/>
      <c r="G79" s="2">
        <v>156</v>
      </c>
      <c r="H79" s="7" t="str">
        <f>IF(OR(ISNA(VLOOKUP($B79,OP!$C$2:$G$199,5,FALSE)), ISBLANK(VLOOKUP($B79,OP!$C$2:$G$199,5,FALSE)) ),"",VLOOKUP($B79,OP!$C$2:$G$199,5,FALSE))</f>
        <v/>
      </c>
      <c r="I79" s="32" t="str">
        <f>IF(OR(ISNA(VLOOKUP($B79,Kunstat1!$C$2:$G$199,5,FALSE)), ISBLANK(VLOOKUP($B79,Kunstat1!$C$2:$G$199,5,FALSE)) ),"",VLOOKUP($B79,Kunstat1!$C$2:$G$199,5,FALSE))</f>
        <v/>
      </c>
      <c r="J79" s="30" t="str">
        <f>IF(OR(ISNA(VLOOKUP($B79,Opatovice1!$C$2:$G$199,5,FALSE)), ISBLANK(VLOOKUP($B79,Opatovice1!$C$2:$G$199,5,FALSE)) ),"",VLOOKUP($B79,Opatovice1!$C$2:$G$199,5,FALSE))</f>
        <v/>
      </c>
      <c r="K79" s="33">
        <f>IF(OR(ISNA(VLOOKUP($B79,Vysocany!$C$2:$G$198,5,FALSE)), ISBLANK(VLOOKUP($B79,Vysocany!$C$2:$G$198,5,FALSE)) ),"",VLOOKUP($B79,Vysocany!$C$2:$G$198,5,FALSE))</f>
        <v>39</v>
      </c>
      <c r="L79" s="34" t="str">
        <f>IF(OR(ISNA(VLOOKUP($B79,Kunstat2!$C$2:$G$190,5,FALSE)), ISBLANK(VLOOKUP($B79,Kunstat2!$C$2:$G$190,5,FALSE)) ),"",VLOOKUP($B79,Kunstat2!$C$2:$G$190,5,FALSE))</f>
        <v/>
      </c>
      <c r="M79" s="35" t="str">
        <f>IF(OR(ISNA(VLOOKUP($B79,Opatovice2!$C$2:$G$199,5,FALSE)), ISBLANK(VLOOKUP($B79,Opatovice2!$C$2:$G$199,5,FALSE)) ),"",VLOOKUP($B79,Opatovice2!$C$2:$G$199,5,FALSE))</f>
        <v/>
      </c>
      <c r="N79" s="36" t="str">
        <f>IF(OR(ISNA(VLOOKUP($B79,Svitavka!$C$2:$G$198,5,FALSE)), ISBLANK(VLOOKUP($B79,Svitavka!$C$2:$G$198,5,FALSE)) ),"",VLOOKUP($B79,Svitavka!$C$2:$G$198,5,FALSE))</f>
        <v/>
      </c>
      <c r="O79" s="11">
        <f t="shared" si="6"/>
        <v>39</v>
      </c>
      <c r="P79" s="11">
        <f>IF( COUNT(H79:N79)=Parametry!$K$3,MIN(H79:N79),0)</f>
        <v>0</v>
      </c>
      <c r="Q79" s="11">
        <f t="shared" si="7"/>
        <v>39</v>
      </c>
      <c r="R79" t="str">
        <f t="shared" si="8"/>
        <v>A</v>
      </c>
    </row>
    <row r="80" spans="1:18">
      <c r="A80" s="2">
        <v>79</v>
      </c>
      <c r="B80" s="1" t="s">
        <v>118</v>
      </c>
      <c r="C80" s="1" t="s">
        <v>97</v>
      </c>
      <c r="D80" s="1">
        <v>2013</v>
      </c>
      <c r="E80" s="6" t="str">
        <f>IF( $D80=0, "", IF( AND($D80&lt;=Parametry!$I$3,$D80&gt;=Parametry!$J$3),"U17,U19",  IF( AND($D80&lt;=Parametry!$I$4,$D80&gt;=Parametry!$J$4), "U15",  IF( AND($D80&lt;=Parametry!$I$5, $D80&gt;=Parametry!$J$5), "U13","U11"))))</f>
        <v>U13</v>
      </c>
      <c r="F80" s="28"/>
      <c r="G80" s="2">
        <v>161</v>
      </c>
      <c r="H80" s="7" t="str">
        <f>IF(OR(ISNA(VLOOKUP($B80,OP!$C$2:$G$199,5,FALSE)), ISBLANK(VLOOKUP($B80,OP!$C$2:$G$199,5,FALSE)) ),"",VLOOKUP($B80,OP!$C$2:$G$199,5,FALSE))</f>
        <v/>
      </c>
      <c r="I80" s="32" t="str">
        <f>IF(OR(ISNA(VLOOKUP($B80,Kunstat1!$C$2:$G$199,5,FALSE)), ISBLANK(VLOOKUP($B80,Kunstat1!$C$2:$G$199,5,FALSE)) ),"",VLOOKUP($B80,Kunstat1!$C$2:$G$199,5,FALSE))</f>
        <v/>
      </c>
      <c r="J80" s="30">
        <f>IF(OR(ISNA(VLOOKUP($B80,Opatovice1!$C$2:$G$199,5,FALSE)), ISBLANK(VLOOKUP($B80,Opatovice1!$C$2:$G$199,5,FALSE)) ),"",VLOOKUP($B80,Opatovice1!$C$2:$G$199,5,FALSE))</f>
        <v>7</v>
      </c>
      <c r="K80" s="33">
        <f>IF(OR(ISNA(VLOOKUP($B80,Vysocany!$C$2:$G$198,5,FALSE)), ISBLANK(VLOOKUP($B80,Vysocany!$C$2:$G$198,5,FALSE)) ),"",VLOOKUP($B80,Vysocany!$C$2:$G$198,5,FALSE))</f>
        <v>15</v>
      </c>
      <c r="L80" s="34" t="str">
        <f>IF(OR(ISNA(VLOOKUP($B80,Kunstat2!$C$2:$G$190,5,FALSE)), ISBLANK(VLOOKUP($B80,Kunstat2!$C$2:$G$190,5,FALSE)) ),"",VLOOKUP($B80,Kunstat2!$C$2:$G$190,5,FALSE))</f>
        <v/>
      </c>
      <c r="M80" s="35" t="str">
        <f>IF(OR(ISNA(VLOOKUP($B80,Opatovice2!$C$2:$G$199,5,FALSE)), ISBLANK(VLOOKUP($B80,Opatovice2!$C$2:$G$199,5,FALSE)) ),"",VLOOKUP($B80,Opatovice2!$C$2:$G$199,5,FALSE))</f>
        <v/>
      </c>
      <c r="N80" s="36">
        <f>IF(OR(ISNA(VLOOKUP($B80,Svitavka!$C$2:$G$198,5,FALSE)), ISBLANK(VLOOKUP($B80,Svitavka!$C$2:$G$198,5,FALSE)) ),"",VLOOKUP($B80,Svitavka!$C$2:$G$198,5,FALSE))</f>
        <v>15</v>
      </c>
      <c r="O80" s="11">
        <f t="shared" si="6"/>
        <v>37</v>
      </c>
      <c r="P80" s="11">
        <f>IF( COUNT(H80:N80)=Parametry!$K$3,MIN(H80:N80),0)</f>
        <v>0</v>
      </c>
      <c r="Q80" s="11">
        <f t="shared" si="7"/>
        <v>37</v>
      </c>
      <c r="R80" t="str">
        <f t="shared" si="8"/>
        <v>A</v>
      </c>
    </row>
    <row r="81" spans="1:18">
      <c r="A81" s="2">
        <v>80</v>
      </c>
      <c r="B81" s="1" t="s">
        <v>138</v>
      </c>
      <c r="C81" s="10" t="s">
        <v>96</v>
      </c>
      <c r="D81" s="1">
        <v>2014</v>
      </c>
      <c r="E81" s="6" t="str">
        <f>IF( $D81=0, "", IF( AND($D81&lt;=Parametry!$I$3,$D81&gt;=Parametry!$J$3),"U17,U19",  IF( AND($D81&lt;=Parametry!$I$4,$D81&gt;=Parametry!$J$4), "U15",  IF( AND($D81&lt;=Parametry!$I$5, $D81&gt;=Parametry!$J$5), "U13","U11"))))</f>
        <v>U13</v>
      </c>
      <c r="F81" s="28"/>
      <c r="G81" s="2">
        <v>179</v>
      </c>
      <c r="H81" s="7" t="str">
        <f>IF(OR(ISNA(VLOOKUP($B81,OP!$C$2:$G$199,5,FALSE)), ISBLANK(VLOOKUP($B81,OP!$C$2:$G$199,5,FALSE)) ),"",VLOOKUP($B81,OP!$C$2:$G$199,5,FALSE))</f>
        <v/>
      </c>
      <c r="I81" s="32" t="str">
        <f>IF(OR(ISNA(VLOOKUP($B81,Kunstat1!$C$2:$G$199,5,FALSE)), ISBLANK(VLOOKUP($B81,Kunstat1!$C$2:$G$199,5,FALSE)) ),"",VLOOKUP($B81,Kunstat1!$C$2:$G$199,5,FALSE))</f>
        <v/>
      </c>
      <c r="J81" s="30">
        <f>IF(OR(ISNA(VLOOKUP($B81,Opatovice1!$C$2:$G$199,5,FALSE)), ISBLANK(VLOOKUP($B81,Opatovice1!$C$2:$G$199,5,FALSE)) ),"",VLOOKUP($B81,Opatovice1!$C$2:$G$199,5,FALSE))</f>
        <v>11</v>
      </c>
      <c r="K81" s="33">
        <f>IF(OR(ISNA(VLOOKUP($B81,Vysocany!$C$2:$G$198,5,FALSE)), ISBLANK(VLOOKUP($B81,Vysocany!$C$2:$G$198,5,FALSE)) ),"",VLOOKUP($B81,Vysocany!$C$2:$G$198,5,FALSE))</f>
        <v>24</v>
      </c>
      <c r="L81" s="34" t="str">
        <f>IF(OR(ISNA(VLOOKUP($B81,Kunstat2!$C$2:$G$190,5,FALSE)), ISBLANK(VLOOKUP($B81,Kunstat2!$C$2:$G$190,5,FALSE)) ),"",VLOOKUP($B81,Kunstat2!$C$2:$G$190,5,FALSE))</f>
        <v/>
      </c>
      <c r="M81" s="35" t="str">
        <f>IF(OR(ISNA(VLOOKUP($B81,Opatovice2!$C$2:$G$199,5,FALSE)), ISBLANK(VLOOKUP($B81,Opatovice2!$C$2:$G$199,5,FALSE)) ),"",VLOOKUP($B81,Opatovice2!$C$2:$G$199,5,FALSE))</f>
        <v/>
      </c>
      <c r="N81" s="36" t="str">
        <f>IF(OR(ISNA(VLOOKUP($B81,Svitavka!$C$2:$G$198,5,FALSE)), ISBLANK(VLOOKUP($B81,Svitavka!$C$2:$G$198,5,FALSE)) ),"",VLOOKUP($B81,Svitavka!$C$2:$G$198,5,FALSE))</f>
        <v/>
      </c>
      <c r="O81" s="11">
        <f t="shared" si="6"/>
        <v>35</v>
      </c>
      <c r="P81" s="11">
        <f>IF( COUNT(H81:N81)=Parametry!$K$3,MIN(H81:N81),0)</f>
        <v>0</v>
      </c>
      <c r="Q81" s="11">
        <f t="shared" si="7"/>
        <v>35</v>
      </c>
      <c r="R81" t="str">
        <f t="shared" si="8"/>
        <v>A</v>
      </c>
    </row>
    <row r="82" spans="1:18">
      <c r="A82" s="2">
        <v>81</v>
      </c>
      <c r="B82" s="1" t="s">
        <v>150</v>
      </c>
      <c r="C82" s="10" t="s">
        <v>92</v>
      </c>
      <c r="D82" s="1">
        <v>2013</v>
      </c>
      <c r="E82" s="6" t="str">
        <f>IF( $D82=0, "", IF( AND($D82&lt;=Parametry!$I$3,$D82&gt;=Parametry!$J$3),"U17,U19",  IF( AND($D82&lt;=Parametry!$I$4,$D82&gt;=Parametry!$J$4), "U15",  IF( AND($D82&lt;=Parametry!$I$5, $D82&gt;=Parametry!$J$5), "U13","U11"))))</f>
        <v>U13</v>
      </c>
      <c r="F82" s="28"/>
      <c r="G82" s="2">
        <v>189</v>
      </c>
      <c r="H82" s="7" t="str">
        <f>IF(OR(ISNA(VLOOKUP($B82,OP!$C$2:$G$199,5,FALSE)), ISBLANK(VLOOKUP($B82,OP!$C$2:$G$199,5,FALSE)) ),"",VLOOKUP($B82,OP!$C$2:$G$199,5,FALSE))</f>
        <v/>
      </c>
      <c r="I82" s="32" t="str">
        <f>IF(OR(ISNA(VLOOKUP($B82,Kunstat1!$C$2:$G$199,5,FALSE)), ISBLANK(VLOOKUP($B82,Kunstat1!$C$2:$G$199,5,FALSE)) ),"",VLOOKUP($B82,Kunstat1!$C$2:$G$199,5,FALSE))</f>
        <v/>
      </c>
      <c r="J82" s="30" t="str">
        <f>IF(OR(ISNA(VLOOKUP($B82,Opatovice1!$C$2:$G$199,5,FALSE)), ISBLANK(VLOOKUP($B82,Opatovice1!$C$2:$G$199,5,FALSE)) ),"",VLOOKUP($B82,Opatovice1!$C$2:$G$199,5,FALSE))</f>
        <v/>
      </c>
      <c r="K82" s="33">
        <f>IF(OR(ISNA(VLOOKUP($B82,Vysocany!$C$2:$G$198,5,FALSE)), ISBLANK(VLOOKUP($B82,Vysocany!$C$2:$G$198,5,FALSE)) ),"",VLOOKUP($B82,Vysocany!$C$2:$G$198,5,FALSE))</f>
        <v>11</v>
      </c>
      <c r="L82" s="34">
        <f>IF(OR(ISNA(VLOOKUP($B82,Kunstat2!$C$2:$G$190,5,FALSE)), ISBLANK(VLOOKUP($B82,Kunstat2!$C$2:$G$190,5,FALSE)) ),"",VLOOKUP($B82,Kunstat2!$C$2:$G$190,5,FALSE))</f>
        <v>9</v>
      </c>
      <c r="M82" s="35">
        <f>IF(OR(ISNA(VLOOKUP($B82,Opatovice2!$C$2:$G$199,5,FALSE)), ISBLANK(VLOOKUP($B82,Opatovice2!$C$2:$G$199,5,FALSE)) ),"",VLOOKUP($B82,Opatovice2!$C$2:$G$199,5,FALSE))</f>
        <v>5</v>
      </c>
      <c r="N82" s="36">
        <f>IF(OR(ISNA(VLOOKUP($B82,Svitavka!$C$2:$G$198,5,FALSE)), ISBLANK(VLOOKUP($B82,Svitavka!$C$2:$G$198,5,FALSE)) ),"",VLOOKUP($B82,Svitavka!$C$2:$G$198,5,FALSE))</f>
        <v>10</v>
      </c>
      <c r="O82" s="11">
        <f t="shared" si="6"/>
        <v>35</v>
      </c>
      <c r="P82" s="11">
        <f>IF( COUNT(H82:N82)=Parametry!$K$3,MIN(H82:N82),0)</f>
        <v>0</v>
      </c>
      <c r="Q82" s="11">
        <f t="shared" si="7"/>
        <v>35</v>
      </c>
      <c r="R82" t="str">
        <f t="shared" si="8"/>
        <v>A</v>
      </c>
    </row>
    <row r="83" spans="1:18">
      <c r="A83" s="2">
        <v>82</v>
      </c>
      <c r="B83" s="1" t="s">
        <v>133</v>
      </c>
      <c r="C83" s="10" t="s">
        <v>100</v>
      </c>
      <c r="D83" s="1">
        <v>2013</v>
      </c>
      <c r="E83" s="6" t="str">
        <f>IF( $D83=0, "", IF( AND($D83&lt;=Parametry!$I$3,$D83&gt;=Parametry!$J$3),"U17,U19",  IF( AND($D83&lt;=Parametry!$I$4,$D83&gt;=Parametry!$J$4), "U15",  IF( AND($D83&lt;=Parametry!$I$5, $D83&gt;=Parametry!$J$5), "U13","U11"))))</f>
        <v>U13</v>
      </c>
      <c r="F83" s="28"/>
      <c r="G83" s="2">
        <v>166</v>
      </c>
      <c r="H83" s="7" t="str">
        <f>IF(OR(ISNA(VLOOKUP($B83,OP!$C$2:$G$199,5,FALSE)), ISBLANK(VLOOKUP($B83,OP!$C$2:$G$199,5,FALSE)) ),"",VLOOKUP($B83,OP!$C$2:$G$199,5,FALSE))</f>
        <v/>
      </c>
      <c r="I83" s="32">
        <f>IF(OR(ISNA(VLOOKUP($B83,Kunstat1!$C$2:$G$199,5,FALSE)), ISBLANK(VLOOKUP($B83,Kunstat1!$C$2:$G$199,5,FALSE)) ),"",VLOOKUP($B83,Kunstat1!$C$2:$G$199,5,FALSE))</f>
        <v>2</v>
      </c>
      <c r="J83" s="30">
        <f>IF(OR(ISNA(VLOOKUP($B83,Opatovice1!$C$2:$G$199,5,FALSE)), ISBLANK(VLOOKUP($B83,Opatovice1!$C$2:$G$199,5,FALSE)) ),"",VLOOKUP($B83,Opatovice1!$C$2:$G$199,5,FALSE))</f>
        <v>14</v>
      </c>
      <c r="K83" s="33">
        <f>IF(OR(ISNA(VLOOKUP($B83,Vysocany!$C$2:$G$198,5,FALSE)), ISBLANK(VLOOKUP($B83,Vysocany!$C$2:$G$198,5,FALSE)) ),"",VLOOKUP($B83,Vysocany!$C$2:$G$198,5,FALSE))</f>
        <v>11</v>
      </c>
      <c r="L83" s="34" t="str">
        <f>IF(OR(ISNA(VLOOKUP($B83,Kunstat2!$C$2:$G$190,5,FALSE)), ISBLANK(VLOOKUP($B83,Kunstat2!$C$2:$G$190,5,FALSE)) ),"",VLOOKUP($B83,Kunstat2!$C$2:$G$190,5,FALSE))</f>
        <v/>
      </c>
      <c r="M83" s="35" t="str">
        <f>IF(OR(ISNA(VLOOKUP($B83,Opatovice2!$C$2:$G$199,5,FALSE)), ISBLANK(VLOOKUP($B83,Opatovice2!$C$2:$G$199,5,FALSE)) ),"",VLOOKUP($B83,Opatovice2!$C$2:$G$199,5,FALSE))</f>
        <v/>
      </c>
      <c r="N83" s="36">
        <f>IF(OR(ISNA(VLOOKUP($B83,Svitavka!$C$2:$G$198,5,FALSE)), ISBLANK(VLOOKUP($B83,Svitavka!$C$2:$G$198,5,FALSE)) ),"",VLOOKUP($B83,Svitavka!$C$2:$G$198,5,FALSE))</f>
        <v>7</v>
      </c>
      <c r="O83" s="11">
        <f t="shared" si="6"/>
        <v>34</v>
      </c>
      <c r="P83" s="11">
        <f>IF( COUNT(H83:N83)=Parametry!$K$3,MIN(H83:N83),0)</f>
        <v>0</v>
      </c>
      <c r="Q83" s="11">
        <f t="shared" si="7"/>
        <v>34</v>
      </c>
      <c r="R83" t="str">
        <f t="shared" si="8"/>
        <v>A</v>
      </c>
    </row>
    <row r="84" spans="1:18">
      <c r="A84" s="2">
        <v>83</v>
      </c>
      <c r="B84" s="1" t="s">
        <v>74</v>
      </c>
      <c r="C84" s="1" t="s">
        <v>97</v>
      </c>
      <c r="D84" s="1">
        <v>2013</v>
      </c>
      <c r="E84" s="6" t="str">
        <f>IF( $D84=0, "", IF( AND($D84&lt;=Parametry!$I$3,$D84&gt;=Parametry!$J$3),"U17,U19",  IF( AND($D84&lt;=Parametry!$I$4,$D84&gt;=Parametry!$J$4), "U15",  IF( AND($D84&lt;=Parametry!$I$5, $D84&gt;=Parametry!$J$5), "U13","U11"))))</f>
        <v>U13</v>
      </c>
      <c r="F84" s="28"/>
      <c r="G84" s="2">
        <v>106</v>
      </c>
      <c r="H84" s="7" t="str">
        <f>IF(OR(ISNA(VLOOKUP($B84,OP!$C$2:$G$199,5,FALSE)), ISBLANK(VLOOKUP($B84,OP!$C$2:$G$199,5,FALSE)) ),"",VLOOKUP($B84,OP!$C$2:$G$199,5,FALSE))</f>
        <v/>
      </c>
      <c r="I84" s="32" t="str">
        <f>IF(OR(ISNA(VLOOKUP($B84,Kunstat1!$C$2:$G$199,5,FALSE)), ISBLANK(VLOOKUP($B84,Kunstat1!$C$2:$G$199,5,FALSE)) ),"",VLOOKUP($B84,Kunstat1!$C$2:$G$199,5,FALSE))</f>
        <v/>
      </c>
      <c r="J84" s="30" t="str">
        <f>IF(OR(ISNA(VLOOKUP($B84,Opatovice1!$C$2:$G$199,5,FALSE)), ISBLANK(VLOOKUP($B84,Opatovice1!$C$2:$G$199,5,FALSE)) ),"",VLOOKUP($B84,Opatovice1!$C$2:$G$199,5,FALSE))</f>
        <v/>
      </c>
      <c r="K84" s="33" t="str">
        <f>IF(OR(ISNA(VLOOKUP($B84,Vysocany!$C$2:$G$198,5,FALSE)), ISBLANK(VLOOKUP($B84,Vysocany!$C$2:$G$198,5,FALSE)) ),"",VLOOKUP($B84,Vysocany!$C$2:$G$198,5,FALSE))</f>
        <v/>
      </c>
      <c r="L84" s="34" t="str">
        <f>IF(OR(ISNA(VLOOKUP($B84,Kunstat2!$C$2:$G$190,5,FALSE)), ISBLANK(VLOOKUP($B84,Kunstat2!$C$2:$G$190,5,FALSE)) ),"",VLOOKUP($B84,Kunstat2!$C$2:$G$190,5,FALSE))</f>
        <v/>
      </c>
      <c r="M84" s="35">
        <f>IF(OR(ISNA(VLOOKUP($B84,Opatovice2!$C$2:$G$199,5,FALSE)), ISBLANK(VLOOKUP($B84,Opatovice2!$C$2:$G$199,5,FALSE)) ),"",VLOOKUP($B84,Opatovice2!$C$2:$G$199,5,FALSE))</f>
        <v>33</v>
      </c>
      <c r="N84" s="36" t="str">
        <f>IF(OR(ISNA(VLOOKUP($B84,Svitavka!$C$2:$G$198,5,FALSE)), ISBLANK(VLOOKUP($B84,Svitavka!$C$2:$G$198,5,FALSE)) ),"",VLOOKUP($B84,Svitavka!$C$2:$G$198,5,FALSE))</f>
        <v/>
      </c>
      <c r="O84" s="11">
        <f t="shared" si="6"/>
        <v>33</v>
      </c>
      <c r="P84" s="11">
        <f>IF( COUNT(H84:N84)=Parametry!$K$3,MIN(H84:N84),0)</f>
        <v>0</v>
      </c>
      <c r="Q84" s="11">
        <f t="shared" si="7"/>
        <v>33</v>
      </c>
      <c r="R84" t="str">
        <f t="shared" si="8"/>
        <v>A</v>
      </c>
    </row>
    <row r="85" spans="1:18">
      <c r="A85" s="2">
        <v>84</v>
      </c>
      <c r="B85" s="1" t="s">
        <v>58</v>
      </c>
      <c r="C85" s="10" t="s">
        <v>160</v>
      </c>
      <c r="D85" s="1">
        <v>2010</v>
      </c>
      <c r="E85" s="6" t="str">
        <f>IF( $D85=0, "", IF( AND($D85&lt;=Parametry!$I$3,$D85&gt;=Parametry!$J$3),"U17,U19",  IF( AND($D85&lt;=Parametry!$I$4,$D85&gt;=Parametry!$J$4), "U15",  IF( AND($D85&lt;=Parametry!$I$5, $D85&gt;=Parametry!$J$5), "U13","U11"))))</f>
        <v>U17,U19</v>
      </c>
      <c r="F85" s="28"/>
      <c r="G85" s="2">
        <v>88</v>
      </c>
      <c r="H85" s="7">
        <f>IF(OR(ISNA(VLOOKUP($B85,OP!$C$2:$G$199,5,FALSE)), ISBLANK(VLOOKUP($B85,OP!$C$2:$G$199,5,FALSE)) ),"",VLOOKUP($B85,OP!$C$2:$G$199,5,FALSE))</f>
        <v>30</v>
      </c>
      <c r="I85" s="32" t="str">
        <f>IF(OR(ISNA(VLOOKUP($B85,Kunstat1!$C$2:$G$199,5,FALSE)), ISBLANK(VLOOKUP($B85,Kunstat1!$C$2:$G$199,5,FALSE)) ),"",VLOOKUP($B85,Kunstat1!$C$2:$G$199,5,FALSE))</f>
        <v/>
      </c>
      <c r="J85" s="30" t="str">
        <f>IF(OR(ISNA(VLOOKUP($B85,Opatovice1!$C$2:$G$199,5,FALSE)), ISBLANK(VLOOKUP($B85,Opatovice1!$C$2:$G$199,5,FALSE)) ),"",VLOOKUP($B85,Opatovice1!$C$2:$G$199,5,FALSE))</f>
        <v/>
      </c>
      <c r="K85" s="33" t="str">
        <f>IF(OR(ISNA(VLOOKUP($B85,Vysocany!$C$2:$G$198,5,FALSE)), ISBLANK(VLOOKUP($B85,Vysocany!$C$2:$G$198,5,FALSE)) ),"",VLOOKUP($B85,Vysocany!$C$2:$G$198,5,FALSE))</f>
        <v/>
      </c>
      <c r="L85" s="34" t="str">
        <f>IF(OR(ISNA(VLOOKUP($B85,Kunstat2!$C$2:$G$190,5,FALSE)), ISBLANK(VLOOKUP($B85,Kunstat2!$C$2:$G$190,5,FALSE)) ),"",VLOOKUP($B85,Kunstat2!$C$2:$G$190,5,FALSE))</f>
        <v/>
      </c>
      <c r="M85" s="35" t="str">
        <f>IF(OR(ISNA(VLOOKUP($B85,Opatovice2!$C$2:$G$199,5,FALSE)), ISBLANK(VLOOKUP($B85,Opatovice2!$C$2:$G$199,5,FALSE)) ),"",VLOOKUP($B85,Opatovice2!$C$2:$G$199,5,FALSE))</f>
        <v/>
      </c>
      <c r="N85" s="36" t="str">
        <f>IF(OR(ISNA(VLOOKUP($B85,Svitavka!$C$2:$G$198,5,FALSE)), ISBLANK(VLOOKUP($B85,Svitavka!$C$2:$G$198,5,FALSE)) ),"",VLOOKUP($B85,Svitavka!$C$2:$G$198,5,FALSE))</f>
        <v/>
      </c>
      <c r="O85" s="11">
        <f t="shared" si="6"/>
        <v>30</v>
      </c>
      <c r="P85" s="11">
        <f>IF( COUNT(H85:N85)=Parametry!$K$3,MIN(H85:N85),0)</f>
        <v>0</v>
      </c>
      <c r="Q85" s="11">
        <f t="shared" si="7"/>
        <v>30</v>
      </c>
      <c r="R85" t="str">
        <f t="shared" si="8"/>
        <v>A</v>
      </c>
    </row>
    <row r="86" spans="1:18">
      <c r="A86" s="2">
        <v>86</v>
      </c>
      <c r="B86" s="1" t="s">
        <v>129</v>
      </c>
      <c r="C86" s="10" t="s">
        <v>96</v>
      </c>
      <c r="D86" s="1">
        <v>2013</v>
      </c>
      <c r="E86" s="6" t="str">
        <f>IF( $D86=0, "", IF( AND($D86&lt;=Parametry!$I$3,$D86&gt;=Parametry!$J$3),"U17,U19",  IF( AND($D86&lt;=Parametry!$I$4,$D86&gt;=Parametry!$J$4), "U15",  IF( AND($D86&lt;=Parametry!$I$5, $D86&gt;=Parametry!$J$5), "U13","U11"))))</f>
        <v>U13</v>
      </c>
      <c r="F86" s="28"/>
      <c r="G86" s="2">
        <v>174</v>
      </c>
      <c r="H86" s="7" t="str">
        <f>IF(OR(ISNA(VLOOKUP($B86,OP!$C$2:$G$199,5,FALSE)), ISBLANK(VLOOKUP($B86,OP!$C$2:$G$199,5,FALSE)) ),"",VLOOKUP($B86,OP!$C$2:$G$199,5,FALSE))</f>
        <v/>
      </c>
      <c r="I86" s="32">
        <f>IF(OR(ISNA(VLOOKUP($B86,Kunstat1!$C$2:$G$199,5,FALSE)), ISBLANK(VLOOKUP($B86,Kunstat1!$C$2:$G$199,5,FALSE)) ),"",VLOOKUP($B86,Kunstat1!$C$2:$G$199,5,FALSE))</f>
        <v>4</v>
      </c>
      <c r="J86" s="30">
        <f>IF(OR(ISNA(VLOOKUP($B86,Opatovice1!$C$2:$G$199,5,FALSE)), ISBLANK(VLOOKUP($B86,Opatovice1!$C$2:$G$199,5,FALSE)) ),"",VLOOKUP($B86,Opatovice1!$C$2:$G$199,5,FALSE))</f>
        <v>13</v>
      </c>
      <c r="K86" s="33" t="str">
        <f>IF(OR(ISNA(VLOOKUP($B86,Vysocany!$C$2:$G$198,5,FALSE)), ISBLANK(VLOOKUP($B86,Vysocany!$C$2:$G$198,5,FALSE)) ),"",VLOOKUP($B86,Vysocany!$C$2:$G$198,5,FALSE))</f>
        <v/>
      </c>
      <c r="L86" s="34" t="str">
        <f>IF(OR(ISNA(VLOOKUP($B86,Kunstat2!$C$2:$G$190,5,FALSE)), ISBLANK(VLOOKUP($B86,Kunstat2!$C$2:$G$190,5,FALSE)) ),"",VLOOKUP($B86,Kunstat2!$C$2:$G$190,5,FALSE))</f>
        <v/>
      </c>
      <c r="M86" s="35" t="str">
        <f>IF(OR(ISNA(VLOOKUP($B86,Opatovice2!$C$2:$G$199,5,FALSE)), ISBLANK(VLOOKUP($B86,Opatovice2!$C$2:$G$199,5,FALSE)) ),"",VLOOKUP($B86,Opatovice2!$C$2:$G$199,5,FALSE))</f>
        <v/>
      </c>
      <c r="N86" s="36">
        <f>IF(OR(ISNA(VLOOKUP($B86,Svitavka!$C$2:$G$198,5,FALSE)), ISBLANK(VLOOKUP($B86,Svitavka!$C$2:$G$198,5,FALSE)) ),"",VLOOKUP($B86,Svitavka!$C$2:$G$198,5,FALSE))</f>
        <v>13</v>
      </c>
      <c r="O86" s="11">
        <f t="shared" si="6"/>
        <v>30</v>
      </c>
      <c r="P86" s="11">
        <f>IF( COUNT(H86:N86)=Parametry!$K$3,MIN(H86:N86),0)</f>
        <v>0</v>
      </c>
      <c r="Q86" s="11">
        <f t="shared" si="7"/>
        <v>30</v>
      </c>
      <c r="R86" t="str">
        <f t="shared" si="8"/>
        <v>A</v>
      </c>
    </row>
    <row r="87" spans="1:18">
      <c r="A87" s="2">
        <v>85</v>
      </c>
      <c r="B87" s="1" t="s">
        <v>158</v>
      </c>
      <c r="C87" s="10" t="s">
        <v>160</v>
      </c>
      <c r="D87" s="1">
        <v>2010</v>
      </c>
      <c r="E87" s="6" t="str">
        <f>IF( $D87=0, "", IF( AND($D87&lt;=Parametry!$I$3,$D87&gt;=Parametry!$J$3),"U17,U19",  IF( AND($D87&lt;=Parametry!$I$4,$D87&gt;=Parametry!$J$4), "U15",  IF( AND($D87&lt;=Parametry!$I$5, $D87&gt;=Parametry!$J$5), "U13","U11"))))</f>
        <v>U17,U19</v>
      </c>
      <c r="F87" s="28"/>
      <c r="G87" s="2">
        <v>194</v>
      </c>
      <c r="H87" s="7">
        <f>IF(OR(ISNA(VLOOKUP($B87,OP!$C$2:$G$199,5,FALSE)), ISBLANK(VLOOKUP($B87,OP!$C$2:$G$199,5,FALSE)) ),"",VLOOKUP($B87,OP!$C$2:$G$199,5,FALSE))</f>
        <v>30</v>
      </c>
      <c r="I87" s="32" t="str">
        <f>IF(OR(ISNA(VLOOKUP($B87,Kunstat1!$C$2:$G$199,5,FALSE)), ISBLANK(VLOOKUP($B87,Kunstat1!$C$2:$G$199,5,FALSE)) ),"",VLOOKUP($B87,Kunstat1!$C$2:$G$199,5,FALSE))</f>
        <v/>
      </c>
      <c r="J87" s="30" t="str">
        <f>IF(OR(ISNA(VLOOKUP($B87,Opatovice1!$C$2:$G$199,5,FALSE)), ISBLANK(VLOOKUP($B87,Opatovice1!$C$2:$G$199,5,FALSE)) ),"",VLOOKUP($B87,Opatovice1!$C$2:$G$199,5,FALSE))</f>
        <v/>
      </c>
      <c r="K87" s="33" t="str">
        <f>IF(OR(ISNA(VLOOKUP($B87,Vysocany!$C$2:$G$198,5,FALSE)), ISBLANK(VLOOKUP($B87,Vysocany!$C$2:$G$198,5,FALSE)) ),"",VLOOKUP($B87,Vysocany!$C$2:$G$198,5,FALSE))</f>
        <v/>
      </c>
      <c r="L87" s="34" t="str">
        <f>IF(OR(ISNA(VLOOKUP($B87,Kunstat2!$C$2:$G$190,5,FALSE)), ISBLANK(VLOOKUP($B87,Kunstat2!$C$2:$G$190,5,FALSE)) ),"",VLOOKUP($B87,Kunstat2!$C$2:$G$190,5,FALSE))</f>
        <v/>
      </c>
      <c r="M87" s="35" t="str">
        <f>IF(OR(ISNA(VLOOKUP($B87,Opatovice2!$C$2:$G$199,5,FALSE)), ISBLANK(VLOOKUP($B87,Opatovice2!$C$2:$G$199,5,FALSE)) ),"",VLOOKUP($B87,Opatovice2!$C$2:$G$199,5,FALSE))</f>
        <v/>
      </c>
      <c r="N87" s="36" t="str">
        <f>IF(OR(ISNA(VLOOKUP($B87,Svitavka!$C$2:$G$198,5,FALSE)), ISBLANK(VLOOKUP($B87,Svitavka!$C$2:$G$198,5,FALSE)) ),"",VLOOKUP($B87,Svitavka!$C$2:$G$198,5,FALSE))</f>
        <v/>
      </c>
      <c r="O87" s="11">
        <f t="shared" si="6"/>
        <v>30</v>
      </c>
      <c r="P87" s="11">
        <f>IF( COUNT(H87:N87)=Parametry!$K$3,MIN(H87:N87),0)</f>
        <v>0</v>
      </c>
      <c r="Q87" s="11">
        <f t="shared" si="7"/>
        <v>30</v>
      </c>
      <c r="R87" t="str">
        <f t="shared" si="8"/>
        <v>A</v>
      </c>
    </row>
    <row r="88" spans="1:18">
      <c r="A88" s="2">
        <v>87</v>
      </c>
      <c r="B88" s="1" t="s">
        <v>140</v>
      </c>
      <c r="C88" s="10" t="s">
        <v>96</v>
      </c>
      <c r="D88" s="1">
        <v>2014</v>
      </c>
      <c r="E88" s="6" t="str">
        <f>IF( $D88=0, "", IF( AND($D88&lt;=Parametry!$I$3,$D88&gt;=Parametry!$J$3),"U17,U19",  IF( AND($D88&lt;=Parametry!$I$4,$D88&gt;=Parametry!$J$4), "U15",  IF( AND($D88&lt;=Parametry!$I$5, $D88&gt;=Parametry!$J$5), "U13","U11"))))</f>
        <v>U13</v>
      </c>
      <c r="F88" s="28"/>
      <c r="G88" s="2">
        <v>180</v>
      </c>
      <c r="H88" s="7" t="str">
        <f>IF(OR(ISNA(VLOOKUP($B88,OP!$C$2:$G$199,5,FALSE)), ISBLANK(VLOOKUP($B88,OP!$C$2:$G$199,5,FALSE)) ),"",VLOOKUP($B88,OP!$C$2:$G$199,5,FALSE))</f>
        <v/>
      </c>
      <c r="I88" s="32" t="str">
        <f>IF(OR(ISNA(VLOOKUP($B88,Kunstat1!$C$2:$G$199,5,FALSE)), ISBLANK(VLOOKUP($B88,Kunstat1!$C$2:$G$199,5,FALSE)) ),"",VLOOKUP($B88,Kunstat1!$C$2:$G$199,5,FALSE))</f>
        <v/>
      </c>
      <c r="J88" s="30">
        <f>IF(OR(ISNA(VLOOKUP($B88,Opatovice1!$C$2:$G$199,5,FALSE)), ISBLANK(VLOOKUP($B88,Opatovice1!$C$2:$G$199,5,FALSE)) ),"",VLOOKUP($B88,Opatovice1!$C$2:$G$199,5,FALSE))</f>
        <v>9</v>
      </c>
      <c r="K88" s="33">
        <f>IF(OR(ISNA(VLOOKUP($B88,Vysocany!$C$2:$G$198,5,FALSE)), ISBLANK(VLOOKUP($B88,Vysocany!$C$2:$G$198,5,FALSE)) ),"",VLOOKUP($B88,Vysocany!$C$2:$G$198,5,FALSE))</f>
        <v>11</v>
      </c>
      <c r="L88" s="34">
        <f>IF(OR(ISNA(VLOOKUP($B88,Kunstat2!$C$2:$G$190,5,FALSE)), ISBLANK(VLOOKUP($B88,Kunstat2!$C$2:$G$190,5,FALSE)) ),"",VLOOKUP($B88,Kunstat2!$C$2:$G$190,5,FALSE))</f>
        <v>9</v>
      </c>
      <c r="M88" s="35" t="str">
        <f>IF(OR(ISNA(VLOOKUP($B88,Opatovice2!$C$2:$G$199,5,FALSE)), ISBLANK(VLOOKUP($B88,Opatovice2!$C$2:$G$199,5,FALSE)) ),"",VLOOKUP($B88,Opatovice2!$C$2:$G$199,5,FALSE))</f>
        <v/>
      </c>
      <c r="N88" s="36" t="str">
        <f>IF(OR(ISNA(VLOOKUP($B88,Svitavka!$C$2:$G$198,5,FALSE)), ISBLANK(VLOOKUP($B88,Svitavka!$C$2:$G$198,5,FALSE)) ),"",VLOOKUP($B88,Svitavka!$C$2:$G$198,5,FALSE))</f>
        <v/>
      </c>
      <c r="O88" s="11">
        <f t="shared" si="6"/>
        <v>29</v>
      </c>
      <c r="P88" s="11">
        <f>IF( COUNT(H88:N88)=Parametry!$K$3,MIN(H88:N88),0)</f>
        <v>0</v>
      </c>
      <c r="Q88" s="11">
        <f t="shared" si="7"/>
        <v>29</v>
      </c>
      <c r="R88" t="str">
        <f t="shared" si="8"/>
        <v>A</v>
      </c>
    </row>
    <row r="89" spans="1:18">
      <c r="A89" s="2">
        <v>88</v>
      </c>
      <c r="B89" s="1" t="s">
        <v>128</v>
      </c>
      <c r="C89" s="10" t="s">
        <v>96</v>
      </c>
      <c r="D89" s="1">
        <v>2014</v>
      </c>
      <c r="E89" s="6" t="str">
        <f>IF( $D89=0, "", IF( AND($D89&lt;=Parametry!$I$3,$D89&gt;=Parametry!$J$3),"U17,U19",  IF( AND($D89&lt;=Parametry!$I$4,$D89&gt;=Parametry!$J$4), "U15",  IF( AND($D89&lt;=Parametry!$I$5, $D89&gt;=Parametry!$J$5), "U13","U11"))))</f>
        <v>U13</v>
      </c>
      <c r="F89" s="28"/>
      <c r="G89" s="2">
        <v>169</v>
      </c>
      <c r="H89" s="7" t="str">
        <f>IF(OR(ISNA(VLOOKUP($B89,OP!$C$2:$G$199,5,FALSE)), ISBLANK(VLOOKUP($B89,OP!$C$2:$G$199,5,FALSE)) ),"",VLOOKUP($B89,OP!$C$2:$G$199,5,FALSE))</f>
        <v/>
      </c>
      <c r="I89" s="32">
        <f>IF(OR(ISNA(VLOOKUP($B89,Kunstat1!$C$2:$G$199,5,FALSE)), ISBLANK(VLOOKUP($B89,Kunstat1!$C$2:$G$199,5,FALSE)) ),"",VLOOKUP($B89,Kunstat1!$C$2:$G$199,5,FALSE))</f>
        <v>6</v>
      </c>
      <c r="J89" s="30">
        <f>IF(OR(ISNA(VLOOKUP($B89,Opatovice1!$C$2:$G$199,5,FALSE)), ISBLANK(VLOOKUP($B89,Opatovice1!$C$2:$G$199,5,FALSE)) ),"",VLOOKUP($B89,Opatovice1!$C$2:$G$199,5,FALSE))</f>
        <v>22</v>
      </c>
      <c r="K89" s="33" t="str">
        <f>IF(OR(ISNA(VLOOKUP($B89,Vysocany!$C$2:$G$198,5,FALSE)), ISBLANK(VLOOKUP($B89,Vysocany!$C$2:$G$198,5,FALSE)) ),"",VLOOKUP($B89,Vysocany!$C$2:$G$198,5,FALSE))</f>
        <v/>
      </c>
      <c r="L89" s="34" t="str">
        <f>IF(OR(ISNA(VLOOKUP($B89,Kunstat2!$C$2:$G$190,5,FALSE)), ISBLANK(VLOOKUP($B89,Kunstat2!$C$2:$G$190,5,FALSE)) ),"",VLOOKUP($B89,Kunstat2!$C$2:$G$190,5,FALSE))</f>
        <v/>
      </c>
      <c r="M89" s="35" t="str">
        <f>IF(OR(ISNA(VLOOKUP($B89,Opatovice2!$C$2:$G$199,5,FALSE)), ISBLANK(VLOOKUP($B89,Opatovice2!$C$2:$G$199,5,FALSE)) ),"",VLOOKUP($B89,Opatovice2!$C$2:$G$199,5,FALSE))</f>
        <v/>
      </c>
      <c r="N89" s="36" t="str">
        <f>IF(OR(ISNA(VLOOKUP($B89,Svitavka!$C$2:$G$198,5,FALSE)), ISBLANK(VLOOKUP($B89,Svitavka!$C$2:$G$198,5,FALSE)) ),"",VLOOKUP($B89,Svitavka!$C$2:$G$198,5,FALSE))</f>
        <v/>
      </c>
      <c r="O89" s="11">
        <f t="shared" si="6"/>
        <v>28</v>
      </c>
      <c r="P89" s="11">
        <f>IF( COUNT(H89:N89)=Parametry!$K$3,MIN(H89:N89),0)</f>
        <v>0</v>
      </c>
      <c r="Q89" s="11">
        <f t="shared" si="7"/>
        <v>28</v>
      </c>
      <c r="R89" t="str">
        <f t="shared" si="8"/>
        <v>A</v>
      </c>
    </row>
    <row r="90" spans="1:18">
      <c r="A90" s="2">
        <v>89</v>
      </c>
      <c r="B90" s="1" t="s">
        <v>147</v>
      </c>
      <c r="C90" s="10" t="s">
        <v>96</v>
      </c>
      <c r="D90" s="1">
        <v>2011</v>
      </c>
      <c r="E90" s="6" t="str">
        <f>IF( $D90=0, "", IF( AND($D90&lt;=Parametry!$I$3,$D90&gt;=Parametry!$J$3),"U17,U19",  IF( AND($D90&lt;=Parametry!$I$4,$D90&gt;=Parametry!$J$4), "U15",  IF( AND($D90&lt;=Parametry!$I$5, $D90&gt;=Parametry!$J$5), "U13","U11"))))</f>
        <v>U15</v>
      </c>
      <c r="F90" s="28"/>
      <c r="G90" s="2">
        <v>186</v>
      </c>
      <c r="H90" s="7" t="str">
        <f>IF(OR(ISNA(VLOOKUP($B90,OP!$C$2:$G$199,5,FALSE)), ISBLANK(VLOOKUP($B90,OP!$C$2:$G$199,5,FALSE)) ),"",VLOOKUP($B90,OP!$C$2:$G$199,5,FALSE))</f>
        <v/>
      </c>
      <c r="I90" s="32" t="str">
        <f>IF(OR(ISNA(VLOOKUP($B90,Kunstat1!$C$2:$G$199,5,FALSE)), ISBLANK(VLOOKUP($B90,Kunstat1!$C$2:$G$199,5,FALSE)) ),"",VLOOKUP($B90,Kunstat1!$C$2:$G$199,5,FALSE))</f>
        <v/>
      </c>
      <c r="J90" s="30" t="str">
        <f>IF(OR(ISNA(VLOOKUP($B90,Opatovice1!$C$2:$G$199,5,FALSE)), ISBLANK(VLOOKUP($B90,Opatovice1!$C$2:$G$199,5,FALSE)) ),"",VLOOKUP($B90,Opatovice1!$C$2:$G$199,5,FALSE))</f>
        <v/>
      </c>
      <c r="K90" s="33">
        <f>IF(OR(ISNA(VLOOKUP($B90,Vysocany!$C$2:$G$198,5,FALSE)), ISBLANK(VLOOKUP($B90,Vysocany!$C$2:$G$198,5,FALSE)) ),"",VLOOKUP($B90,Vysocany!$C$2:$G$198,5,FALSE))</f>
        <v>3</v>
      </c>
      <c r="L90" s="34" t="str">
        <f>IF(OR(ISNA(VLOOKUP($B90,Kunstat2!$C$2:$G$190,5,FALSE)), ISBLANK(VLOOKUP($B90,Kunstat2!$C$2:$G$190,5,FALSE)) ),"",VLOOKUP($B90,Kunstat2!$C$2:$G$190,5,FALSE))</f>
        <v/>
      </c>
      <c r="M90" s="35">
        <f>IF(OR(ISNA(VLOOKUP($B90,Opatovice2!$C$2:$G$199,5,FALSE)), ISBLANK(VLOOKUP($B90,Opatovice2!$C$2:$G$199,5,FALSE)) ),"",VLOOKUP($B90,Opatovice2!$C$2:$G$199,5,FALSE))</f>
        <v>6</v>
      </c>
      <c r="N90" s="36">
        <f>IF(OR(ISNA(VLOOKUP($B90,Svitavka!$C$2:$G$198,5,FALSE)), ISBLANK(VLOOKUP($B90,Svitavka!$C$2:$G$198,5,FALSE)) ),"",VLOOKUP($B90,Svitavka!$C$2:$G$198,5,FALSE))</f>
        <v>16</v>
      </c>
      <c r="O90" s="11">
        <f t="shared" si="6"/>
        <v>25</v>
      </c>
      <c r="P90" s="11">
        <f>IF( COUNT(H90:N90)=Parametry!$K$3,MIN(H90:N90),0)</f>
        <v>0</v>
      </c>
      <c r="Q90" s="11">
        <f t="shared" si="7"/>
        <v>25</v>
      </c>
      <c r="R90" t="str">
        <f t="shared" si="8"/>
        <v>A</v>
      </c>
    </row>
    <row r="91" spans="1:18">
      <c r="A91" s="2">
        <v>90</v>
      </c>
      <c r="B91" s="1" t="s">
        <v>142</v>
      </c>
      <c r="C91" s="10" t="s">
        <v>96</v>
      </c>
      <c r="D91" s="1">
        <v>2013</v>
      </c>
      <c r="E91" s="6" t="str">
        <f>IF( $D91=0, "", IF( AND($D91&lt;=Parametry!$I$3,$D91&gt;=Parametry!$J$3),"U17,U19",  IF( AND($D91&lt;=Parametry!$I$4,$D91&gt;=Parametry!$J$4), "U15",  IF( AND($D91&lt;=Parametry!$I$5, $D91&gt;=Parametry!$J$5), "U13","U11"))))</f>
        <v>U13</v>
      </c>
      <c r="F91" s="28"/>
      <c r="G91" s="2">
        <v>182</v>
      </c>
      <c r="H91" s="7" t="str">
        <f>IF(OR(ISNA(VLOOKUP($B91,OP!$C$2:$G$199,5,FALSE)), ISBLANK(VLOOKUP($B91,OP!$C$2:$G$199,5,FALSE)) ),"",VLOOKUP($B91,OP!$C$2:$G$199,5,FALSE))</f>
        <v/>
      </c>
      <c r="I91" s="32" t="str">
        <f>IF(OR(ISNA(VLOOKUP($B91,Kunstat1!$C$2:$G$199,5,FALSE)), ISBLANK(VLOOKUP($B91,Kunstat1!$C$2:$G$199,5,FALSE)) ),"",VLOOKUP($B91,Kunstat1!$C$2:$G$199,5,FALSE))</f>
        <v/>
      </c>
      <c r="J91" s="30">
        <f>IF(OR(ISNA(VLOOKUP($B91,Opatovice1!$C$2:$G$199,5,FALSE)), ISBLANK(VLOOKUP($B91,Opatovice1!$C$2:$G$199,5,FALSE)) ),"",VLOOKUP($B91,Opatovice1!$C$2:$G$199,5,FALSE))</f>
        <v>7</v>
      </c>
      <c r="K91" s="33">
        <f>IF(OR(ISNA(VLOOKUP($B91,Vysocany!$C$2:$G$198,5,FALSE)), ISBLANK(VLOOKUP($B91,Vysocany!$C$2:$G$198,5,FALSE)) ),"",VLOOKUP($B91,Vysocany!$C$2:$G$198,5,FALSE))</f>
        <v>3</v>
      </c>
      <c r="L91" s="34">
        <f>IF(OR(ISNA(VLOOKUP($B91,Kunstat2!$C$2:$G$190,5,FALSE)), ISBLANK(VLOOKUP($B91,Kunstat2!$C$2:$G$190,5,FALSE)) ),"",VLOOKUP($B91,Kunstat2!$C$2:$G$190,5,FALSE))</f>
        <v>5</v>
      </c>
      <c r="M91" s="35">
        <f>IF(OR(ISNA(VLOOKUP($B91,Opatovice2!$C$2:$G$199,5,FALSE)), ISBLANK(VLOOKUP($B91,Opatovice2!$C$2:$G$199,5,FALSE)) ),"",VLOOKUP($B91,Opatovice2!$C$2:$G$199,5,FALSE))</f>
        <v>2</v>
      </c>
      <c r="N91" s="36">
        <f>IF(OR(ISNA(VLOOKUP($B91,Svitavka!$C$2:$G$198,5,FALSE)), ISBLANK(VLOOKUP($B91,Svitavka!$C$2:$G$198,5,FALSE)) ),"",VLOOKUP($B91,Svitavka!$C$2:$G$198,5,FALSE))</f>
        <v>7</v>
      </c>
      <c r="O91" s="11">
        <f t="shared" si="6"/>
        <v>24</v>
      </c>
      <c r="P91" s="11">
        <f>IF( COUNT(H91:N91)=Parametry!$K$3,MIN(H91:N91),0)</f>
        <v>0</v>
      </c>
      <c r="Q91" s="11">
        <f t="shared" si="7"/>
        <v>24</v>
      </c>
      <c r="R91" t="str">
        <f t="shared" si="8"/>
        <v>A</v>
      </c>
    </row>
    <row r="92" spans="1:18">
      <c r="A92" s="2">
        <v>91</v>
      </c>
      <c r="B92" s="1" t="s">
        <v>134</v>
      </c>
      <c r="C92" s="10" t="s">
        <v>100</v>
      </c>
      <c r="D92" s="1">
        <v>2015</v>
      </c>
      <c r="E92" s="6" t="str">
        <f>IF( $D92=0, "", IF( AND($D92&lt;=Parametry!$I$3,$D92&gt;=Parametry!$J$3),"U17,U19",  IF( AND($D92&lt;=Parametry!$I$4,$D92&gt;=Parametry!$J$4), "U15",  IF( AND($D92&lt;=Parametry!$I$5, $D92&gt;=Parametry!$J$5), "U13","U11"))))</f>
        <v>U11</v>
      </c>
      <c r="F92" s="28"/>
      <c r="G92" s="2">
        <v>167</v>
      </c>
      <c r="H92" s="7" t="str">
        <f>IF(OR(ISNA(VLOOKUP($B92,OP!$C$2:$G$199,5,FALSE)), ISBLANK(VLOOKUP($B92,OP!$C$2:$G$199,5,FALSE)) ),"",VLOOKUP($B92,OP!$C$2:$G$199,5,FALSE))</f>
        <v/>
      </c>
      <c r="I92" s="32">
        <f>IF(OR(ISNA(VLOOKUP($B92,Kunstat1!$C$2:$G$199,5,FALSE)), ISBLANK(VLOOKUP($B92,Kunstat1!$C$2:$G$199,5,FALSE)) ),"",VLOOKUP($B92,Kunstat1!$C$2:$G$199,5,FALSE))</f>
        <v>2</v>
      </c>
      <c r="J92" s="30">
        <f>IF(OR(ISNA(VLOOKUP($B92,Opatovice1!$C$2:$G$199,5,FALSE)), ISBLANK(VLOOKUP($B92,Opatovice1!$C$2:$G$199,5,FALSE)) ),"",VLOOKUP($B92,Opatovice1!$C$2:$G$199,5,FALSE))</f>
        <v>3</v>
      </c>
      <c r="K92" s="33">
        <f>IF(OR(ISNA(VLOOKUP($B92,Vysocany!$C$2:$G$198,5,FALSE)), ISBLANK(VLOOKUP($B92,Vysocany!$C$2:$G$198,5,FALSE)) ),"",VLOOKUP($B92,Vysocany!$C$2:$G$198,5,FALSE))</f>
        <v>15</v>
      </c>
      <c r="L92" s="34" t="str">
        <f>IF(OR(ISNA(VLOOKUP($B92,Kunstat2!$C$2:$G$190,5,FALSE)), ISBLANK(VLOOKUP($B92,Kunstat2!$C$2:$G$190,5,FALSE)) ),"",VLOOKUP($B92,Kunstat2!$C$2:$G$190,5,FALSE))</f>
        <v/>
      </c>
      <c r="M92" s="35" t="str">
        <f>IF(OR(ISNA(VLOOKUP($B92,Opatovice2!$C$2:$G$199,5,FALSE)), ISBLANK(VLOOKUP($B92,Opatovice2!$C$2:$G$199,5,FALSE)) ),"",VLOOKUP($B92,Opatovice2!$C$2:$G$199,5,FALSE))</f>
        <v/>
      </c>
      <c r="N92" s="36">
        <f>IF(OR(ISNA(VLOOKUP($B92,Svitavka!$C$2:$G$198,5,FALSE)), ISBLANK(VLOOKUP($B92,Svitavka!$C$2:$G$198,5,FALSE)) ),"",VLOOKUP($B92,Svitavka!$C$2:$G$198,5,FALSE))</f>
        <v>3</v>
      </c>
      <c r="O92" s="11">
        <f t="shared" si="6"/>
        <v>23</v>
      </c>
      <c r="P92" s="11">
        <f>IF( COUNT(H92:N92)=Parametry!$K$3,MIN(H92:N92),0)</f>
        <v>0</v>
      </c>
      <c r="Q92" s="11">
        <f t="shared" si="7"/>
        <v>23</v>
      </c>
      <c r="R92" t="str">
        <f t="shared" si="8"/>
        <v>A</v>
      </c>
    </row>
    <row r="93" spans="1:18">
      <c r="A93" s="2">
        <v>92</v>
      </c>
      <c r="B93" s="1" t="s">
        <v>122</v>
      </c>
      <c r="C93" s="10" t="s">
        <v>93</v>
      </c>
      <c r="D93" s="1">
        <v>2015</v>
      </c>
      <c r="E93" s="6" t="str">
        <f>IF( $D93=0, "", IF( AND($D93&lt;=Parametry!$I$3,$D93&gt;=Parametry!$J$3),"U17,U19",  IF( AND($D93&lt;=Parametry!$I$4,$D93&gt;=Parametry!$J$4), "U15",  IF( AND($D93&lt;=Parametry!$I$5, $D93&gt;=Parametry!$J$5), "U13","U11"))))</f>
        <v>U11</v>
      </c>
      <c r="F93" s="28"/>
      <c r="G93" s="2">
        <v>163</v>
      </c>
      <c r="H93" s="7" t="str">
        <f>IF(OR(ISNA(VLOOKUP($B93,OP!$C$2:$G$199,5,FALSE)), ISBLANK(VLOOKUP($B93,OP!$C$2:$G$199,5,FALSE)) ),"",VLOOKUP($B93,OP!$C$2:$G$199,5,FALSE))</f>
        <v/>
      </c>
      <c r="I93" s="32" t="str">
        <f>IF(OR(ISNA(VLOOKUP($B93,Kunstat1!$C$2:$G$199,5,FALSE)), ISBLANK(VLOOKUP($B93,Kunstat1!$C$2:$G$199,5,FALSE)) ),"",VLOOKUP($B93,Kunstat1!$C$2:$G$199,5,FALSE))</f>
        <v/>
      </c>
      <c r="J93" s="30" t="str">
        <f>IF(OR(ISNA(VLOOKUP($B93,Opatovice1!$C$2:$G$199,5,FALSE)), ISBLANK(VLOOKUP($B93,Opatovice1!$C$2:$G$199,5,FALSE)) ),"",VLOOKUP($B93,Opatovice1!$C$2:$G$199,5,FALSE))</f>
        <v/>
      </c>
      <c r="K93" s="33">
        <f>IF(OR(ISNA(VLOOKUP($B93,Vysocany!$C$2:$G$198,5,FALSE)), ISBLANK(VLOOKUP($B93,Vysocany!$C$2:$G$198,5,FALSE)) ),"",VLOOKUP($B93,Vysocany!$C$2:$G$198,5,FALSE))</f>
        <v>20</v>
      </c>
      <c r="L93" s="34" t="str">
        <f>IF(OR(ISNA(VLOOKUP($B93,Kunstat2!$C$2:$G$190,5,FALSE)), ISBLANK(VLOOKUP($B93,Kunstat2!$C$2:$G$190,5,FALSE)) ),"",VLOOKUP($B93,Kunstat2!$C$2:$G$190,5,FALSE))</f>
        <v/>
      </c>
      <c r="M93" s="35" t="str">
        <f>IF(OR(ISNA(VLOOKUP($B93,Opatovice2!$C$2:$G$199,5,FALSE)), ISBLANK(VLOOKUP($B93,Opatovice2!$C$2:$G$199,5,FALSE)) ),"",VLOOKUP($B93,Opatovice2!$C$2:$G$199,5,FALSE))</f>
        <v/>
      </c>
      <c r="N93" s="36" t="str">
        <f>IF(OR(ISNA(VLOOKUP($B93,Svitavka!$C$2:$G$198,5,FALSE)), ISBLANK(VLOOKUP($B93,Svitavka!$C$2:$G$198,5,FALSE)) ),"",VLOOKUP($B93,Svitavka!$C$2:$G$198,5,FALSE))</f>
        <v/>
      </c>
      <c r="O93" s="11">
        <f t="shared" si="6"/>
        <v>20</v>
      </c>
      <c r="P93" s="11">
        <f>IF( COUNT(H93:N93)=Parametry!$K$3,MIN(H93:N93),0)</f>
        <v>0</v>
      </c>
      <c r="Q93" s="11">
        <f t="shared" si="7"/>
        <v>20</v>
      </c>
      <c r="R93" t="str">
        <f t="shared" si="8"/>
        <v>A</v>
      </c>
    </row>
    <row r="94" spans="1:18">
      <c r="A94" s="2">
        <v>93</v>
      </c>
      <c r="B94" s="1" t="s">
        <v>148</v>
      </c>
      <c r="C94" s="10" t="s">
        <v>95</v>
      </c>
      <c r="D94" s="1">
        <v>2012</v>
      </c>
      <c r="E94" s="6" t="str">
        <f>IF( $D94=0, "", IF( AND($D94&lt;=Parametry!$I$3,$D94&gt;=Parametry!$J$3),"U17,U19",  IF( AND($D94&lt;=Parametry!$I$4,$D94&gt;=Parametry!$J$4), "U15",  IF( AND($D94&lt;=Parametry!$I$5, $D94&gt;=Parametry!$J$5), "U13","U11"))))</f>
        <v>U15</v>
      </c>
      <c r="F94" s="28"/>
      <c r="G94" s="2">
        <v>187</v>
      </c>
      <c r="H94" s="7" t="str">
        <f>IF(OR(ISNA(VLOOKUP($B94,OP!$C$2:$G$199,5,FALSE)), ISBLANK(VLOOKUP($B94,OP!$C$2:$G$199,5,FALSE)) ),"",VLOOKUP($B94,OP!$C$2:$G$199,5,FALSE))</f>
        <v/>
      </c>
      <c r="I94" s="32" t="str">
        <f>IF(OR(ISNA(VLOOKUP($B94,Kunstat1!$C$2:$G$199,5,FALSE)), ISBLANK(VLOOKUP($B94,Kunstat1!$C$2:$G$199,5,FALSE)) ),"",VLOOKUP($B94,Kunstat1!$C$2:$G$199,5,FALSE))</f>
        <v/>
      </c>
      <c r="J94" s="30" t="str">
        <f>IF(OR(ISNA(VLOOKUP($B94,Opatovice1!$C$2:$G$199,5,FALSE)), ISBLANK(VLOOKUP($B94,Opatovice1!$C$2:$G$199,5,FALSE)) ),"",VLOOKUP($B94,Opatovice1!$C$2:$G$199,5,FALSE))</f>
        <v/>
      </c>
      <c r="K94" s="33">
        <f>IF(OR(ISNA(VLOOKUP($B94,Vysocany!$C$2:$G$198,5,FALSE)), ISBLANK(VLOOKUP($B94,Vysocany!$C$2:$G$198,5,FALSE)) ),"",VLOOKUP($B94,Vysocany!$C$2:$G$198,5,FALSE))</f>
        <v>19</v>
      </c>
      <c r="L94" s="34" t="str">
        <f>IF(OR(ISNA(VLOOKUP($B94,Kunstat2!$C$2:$G$190,5,FALSE)), ISBLANK(VLOOKUP($B94,Kunstat2!$C$2:$G$190,5,FALSE)) ),"",VLOOKUP($B94,Kunstat2!$C$2:$G$190,5,FALSE))</f>
        <v/>
      </c>
      <c r="M94" s="35" t="str">
        <f>IF(OR(ISNA(VLOOKUP($B94,Opatovice2!$C$2:$G$199,5,FALSE)), ISBLANK(VLOOKUP($B94,Opatovice2!$C$2:$G$199,5,FALSE)) ),"",VLOOKUP($B94,Opatovice2!$C$2:$G$199,5,FALSE))</f>
        <v/>
      </c>
      <c r="N94" s="36" t="str">
        <f>IF(OR(ISNA(VLOOKUP($B94,Svitavka!$C$2:$G$198,5,FALSE)), ISBLANK(VLOOKUP($B94,Svitavka!$C$2:$G$198,5,FALSE)) ),"",VLOOKUP($B94,Svitavka!$C$2:$G$198,5,FALSE))</f>
        <v/>
      </c>
      <c r="O94" s="11">
        <f t="shared" si="6"/>
        <v>19</v>
      </c>
      <c r="P94" s="11">
        <f>IF( COUNT(H94:N94)=Parametry!$K$3,MIN(H94:N94),0)</f>
        <v>0</v>
      </c>
      <c r="Q94" s="11">
        <f t="shared" si="7"/>
        <v>19</v>
      </c>
      <c r="R94" t="str">
        <f t="shared" si="8"/>
        <v>A</v>
      </c>
    </row>
    <row r="95" spans="1:18">
      <c r="A95" s="2">
        <v>94</v>
      </c>
      <c r="B95" s="1" t="s">
        <v>130</v>
      </c>
      <c r="C95" s="10" t="s">
        <v>100</v>
      </c>
      <c r="D95" s="1">
        <v>2013</v>
      </c>
      <c r="E95" s="6" t="str">
        <f>IF( $D95=0, "", IF( AND($D95&lt;=Parametry!$I$3,$D95&gt;=Parametry!$J$3),"U17,U19",  IF( AND($D95&lt;=Parametry!$I$4,$D95&gt;=Parametry!$J$4), "U15",  IF( AND($D95&lt;=Parametry!$I$5, $D95&gt;=Parametry!$J$5), "U13","U11"))))</f>
        <v>U13</v>
      </c>
      <c r="F95" s="28"/>
      <c r="G95" s="2">
        <v>170</v>
      </c>
      <c r="H95" s="7" t="str">
        <f>IF(OR(ISNA(VLOOKUP($B95,OP!$C$2:$G$199,5,FALSE)), ISBLANK(VLOOKUP($B95,OP!$C$2:$G$199,5,FALSE)) ),"",VLOOKUP($B95,OP!$C$2:$G$199,5,FALSE))</f>
        <v/>
      </c>
      <c r="I95" s="32">
        <f>IF(OR(ISNA(VLOOKUP($B95,Kunstat1!$C$2:$G$199,5,FALSE)), ISBLANK(VLOOKUP($B95,Kunstat1!$C$2:$G$199,5,FALSE)) ),"",VLOOKUP($B95,Kunstat1!$C$2:$G$199,5,FALSE))</f>
        <v>3</v>
      </c>
      <c r="J95" s="30" t="str">
        <f>IF(OR(ISNA(VLOOKUP($B95,Opatovice1!$C$2:$G$199,5,FALSE)), ISBLANK(VLOOKUP($B95,Opatovice1!$C$2:$G$199,5,FALSE)) ),"",VLOOKUP($B95,Opatovice1!$C$2:$G$199,5,FALSE))</f>
        <v/>
      </c>
      <c r="K95" s="33" t="str">
        <f>IF(OR(ISNA(VLOOKUP($B95,Vysocany!$C$2:$G$198,5,FALSE)), ISBLANK(VLOOKUP($B95,Vysocany!$C$2:$G$198,5,FALSE)) ),"",VLOOKUP($B95,Vysocany!$C$2:$G$198,5,FALSE))</f>
        <v/>
      </c>
      <c r="L95" s="34">
        <f>IF(OR(ISNA(VLOOKUP($B95,Kunstat2!$C$2:$G$190,5,FALSE)), ISBLANK(VLOOKUP($B95,Kunstat2!$C$2:$G$190,5,FALSE)) ),"",VLOOKUP($B95,Kunstat2!$C$2:$G$190,5,FALSE))</f>
        <v>5</v>
      </c>
      <c r="M95" s="35">
        <f>IF(OR(ISNA(VLOOKUP($B95,Opatovice2!$C$2:$G$199,5,FALSE)), ISBLANK(VLOOKUP($B95,Opatovice2!$C$2:$G$199,5,FALSE)) ),"",VLOOKUP($B95,Opatovice2!$C$2:$G$199,5,FALSE))</f>
        <v>9</v>
      </c>
      <c r="N95" s="36" t="str">
        <f>IF(OR(ISNA(VLOOKUP($B95,Svitavka!$C$2:$G$198,5,FALSE)), ISBLANK(VLOOKUP($B95,Svitavka!$C$2:$G$198,5,FALSE)) ),"",VLOOKUP($B95,Svitavka!$C$2:$G$198,5,FALSE))</f>
        <v/>
      </c>
      <c r="O95" s="11">
        <f t="shared" si="6"/>
        <v>17</v>
      </c>
      <c r="P95" s="11">
        <f>IF( COUNT(H95:N95)=Parametry!$K$3,MIN(H95:N95),0)</f>
        <v>0</v>
      </c>
      <c r="Q95" s="11">
        <f t="shared" si="7"/>
        <v>17</v>
      </c>
      <c r="R95" t="str">
        <f t="shared" si="8"/>
        <v>A</v>
      </c>
    </row>
    <row r="96" spans="1:18">
      <c r="A96" s="2">
        <v>95</v>
      </c>
      <c r="B96" s="1" t="s">
        <v>143</v>
      </c>
      <c r="C96" s="10" t="s">
        <v>98</v>
      </c>
      <c r="D96" s="1">
        <v>2016</v>
      </c>
      <c r="E96" s="6" t="str">
        <f>IF( $D96=0, "", IF( AND($D96&lt;=Parametry!$I$3,$D96&gt;=Parametry!$J$3),"U17,U19",  IF( AND($D96&lt;=Parametry!$I$4,$D96&gt;=Parametry!$J$4), "U15",  IF( AND($D96&lt;=Parametry!$I$5, $D96&gt;=Parametry!$J$5), "U13","U11"))))</f>
        <v>U11</v>
      </c>
      <c r="F96" s="28"/>
      <c r="G96" s="2">
        <v>176</v>
      </c>
      <c r="H96" s="7" t="str">
        <f>IF(OR(ISNA(VLOOKUP($B96,OP!$C$2:$G$199,5,FALSE)), ISBLANK(VLOOKUP($B96,OP!$C$2:$G$199,5,FALSE)) ),"",VLOOKUP($B96,OP!$C$2:$G$199,5,FALSE))</f>
        <v/>
      </c>
      <c r="I96" s="32" t="str">
        <f>IF(OR(ISNA(VLOOKUP($B96,Kunstat1!$C$2:$G$199,5,FALSE)), ISBLANK(VLOOKUP($B96,Kunstat1!$C$2:$G$199,5,FALSE)) ),"",VLOOKUP($B96,Kunstat1!$C$2:$G$199,5,FALSE))</f>
        <v/>
      </c>
      <c r="J96" s="30">
        <f>IF(OR(ISNA(VLOOKUP($B96,Opatovice1!$C$2:$G$199,5,FALSE)), ISBLANK(VLOOKUP($B96,Opatovice1!$C$2:$G$199,5,FALSE)) ),"",VLOOKUP($B96,Opatovice1!$C$2:$G$199,5,FALSE))</f>
        <v>7</v>
      </c>
      <c r="K96" s="33" t="str">
        <f>IF(OR(ISNA(VLOOKUP($B96,Vysocany!$C$2:$G$198,5,FALSE)), ISBLANK(VLOOKUP($B96,Vysocany!$C$2:$G$198,5,FALSE)) ),"",VLOOKUP($B96,Vysocany!$C$2:$G$198,5,FALSE))</f>
        <v/>
      </c>
      <c r="L96" s="34">
        <f>IF(OR(ISNA(VLOOKUP($B96,Kunstat2!$C$2:$G$190,5,FALSE)), ISBLANK(VLOOKUP($B96,Kunstat2!$C$2:$G$190,5,FALSE)) ),"",VLOOKUP($B96,Kunstat2!$C$2:$G$190,5,FALSE))</f>
        <v>9</v>
      </c>
      <c r="M96" s="35" t="str">
        <f>IF(OR(ISNA(VLOOKUP($B96,Opatovice2!$C$2:$G$199,5,FALSE)), ISBLANK(VLOOKUP($B96,Opatovice2!$C$2:$G$199,5,FALSE)) ),"",VLOOKUP($B96,Opatovice2!$C$2:$G$199,5,FALSE))</f>
        <v/>
      </c>
      <c r="N96" s="36" t="str">
        <f>IF(OR(ISNA(VLOOKUP($B96,Svitavka!$C$2:$G$198,5,FALSE)), ISBLANK(VLOOKUP($B96,Svitavka!$C$2:$G$198,5,FALSE)) ),"",VLOOKUP($B96,Svitavka!$C$2:$G$198,5,FALSE))</f>
        <v/>
      </c>
      <c r="O96" s="11">
        <f t="shared" si="6"/>
        <v>16</v>
      </c>
      <c r="P96" s="11">
        <f>IF( COUNT(H96:N96)=Parametry!$K$3,MIN(H96:N96),0)</f>
        <v>0</v>
      </c>
      <c r="Q96" s="11">
        <f t="shared" si="7"/>
        <v>16</v>
      </c>
      <c r="R96" t="str">
        <f t="shared" si="8"/>
        <v>A</v>
      </c>
    </row>
    <row r="97" spans="1:18">
      <c r="A97" s="2">
        <v>96</v>
      </c>
      <c r="B97" s="1" t="s">
        <v>161</v>
      </c>
      <c r="C97" s="10" t="s">
        <v>96</v>
      </c>
      <c r="D97" s="1">
        <v>2013</v>
      </c>
      <c r="E97" s="6" t="str">
        <f>IF( $D97=0, "", IF( AND($D97&lt;=Parametry!$I$3,$D97&gt;=Parametry!$J$3),"U17,U19",  IF( AND($D97&lt;=Parametry!$I$4,$D97&gt;=Parametry!$J$4), "U15",  IF( AND($D97&lt;=Parametry!$I$5, $D97&gt;=Parametry!$J$5), "U13","U11"))))</f>
        <v>U13</v>
      </c>
      <c r="F97" s="28"/>
      <c r="G97" s="2">
        <v>195</v>
      </c>
      <c r="H97" s="7" t="str">
        <f>IF(OR(ISNA(VLOOKUP($B97,OP!$C$2:$G$199,5,FALSE)), ISBLANK(VLOOKUP($B97,OP!$C$2:$G$199,5,FALSE)) ),"",VLOOKUP($B97,OP!$C$2:$G$199,5,FALSE))</f>
        <v/>
      </c>
      <c r="I97" s="32" t="str">
        <f>IF(OR(ISNA(VLOOKUP($B97,Kunstat1!$C$2:$G$199,5,FALSE)), ISBLANK(VLOOKUP($B97,Kunstat1!$C$2:$G$199,5,FALSE)) ),"",VLOOKUP($B97,Kunstat1!$C$2:$G$199,5,FALSE))</f>
        <v/>
      </c>
      <c r="J97" s="30" t="str">
        <f>IF(OR(ISNA(VLOOKUP($B97,Opatovice1!$C$2:$G$199,5,FALSE)), ISBLANK(VLOOKUP($B97,Opatovice1!$C$2:$G$199,5,FALSE)) ),"",VLOOKUP($B97,Opatovice1!$C$2:$G$199,5,FALSE))</f>
        <v/>
      </c>
      <c r="K97" s="33" t="str">
        <f>IF(OR(ISNA(VLOOKUP($B97,Vysocany!$C$2:$G$198,5,FALSE)), ISBLANK(VLOOKUP($B97,Vysocany!$C$2:$G$198,5,FALSE)) ),"",VLOOKUP($B97,Vysocany!$C$2:$G$198,5,FALSE))</f>
        <v/>
      </c>
      <c r="L97" s="34">
        <f>IF(OR(ISNA(VLOOKUP($B97,Kunstat2!$C$2:$G$190,5,FALSE)), ISBLANK(VLOOKUP($B97,Kunstat2!$C$2:$G$190,5,FALSE)) ),"",VLOOKUP($B97,Kunstat2!$C$2:$G$190,5,FALSE))</f>
        <v>12</v>
      </c>
      <c r="M97" s="35" t="str">
        <f>IF(OR(ISNA(VLOOKUP($B97,Opatovice2!$C$2:$G$199,5,FALSE)), ISBLANK(VLOOKUP($B97,Opatovice2!$C$2:$G$199,5,FALSE)) ),"",VLOOKUP($B97,Opatovice2!$C$2:$G$199,5,FALSE))</f>
        <v/>
      </c>
      <c r="N97" s="36" t="str">
        <f>IF(OR(ISNA(VLOOKUP($B97,Svitavka!$C$2:$G$198,5,FALSE)), ISBLANK(VLOOKUP($B97,Svitavka!$C$2:$G$198,5,FALSE)) ),"",VLOOKUP($B97,Svitavka!$C$2:$G$198,5,FALSE))</f>
        <v/>
      </c>
      <c r="O97" s="11">
        <f t="shared" si="6"/>
        <v>12</v>
      </c>
      <c r="P97" s="11">
        <f>IF( COUNT(H97:N97)=Parametry!$K$3,MIN(H97:N97),0)</f>
        <v>0</v>
      </c>
      <c r="Q97" s="11">
        <f t="shared" si="7"/>
        <v>12</v>
      </c>
      <c r="R97" t="str">
        <f t="shared" si="8"/>
        <v>A</v>
      </c>
    </row>
    <row r="98" spans="1:18">
      <c r="A98" s="2">
        <v>99</v>
      </c>
      <c r="B98" s="1" t="s">
        <v>151</v>
      </c>
      <c r="C98" s="10" t="s">
        <v>92</v>
      </c>
      <c r="D98" s="1">
        <v>2016</v>
      </c>
      <c r="E98" s="6" t="str">
        <f>IF( $D98=0, "", IF( AND($D98&lt;=Parametry!$I$3,$D98&gt;=Parametry!$J$3),"U17,U19",  IF( AND($D98&lt;=Parametry!$I$4,$D98&gt;=Parametry!$J$4), "U15",  IF( AND($D98&lt;=Parametry!$I$5, $D98&gt;=Parametry!$J$5), "U13","U11"))))</f>
        <v>U11</v>
      </c>
      <c r="F98" s="28"/>
      <c r="G98" s="2">
        <v>190</v>
      </c>
      <c r="H98" s="7" t="str">
        <f>IF(OR(ISNA(VLOOKUP($B98,OP!$C$2:$G$199,5,FALSE)), ISBLANK(VLOOKUP($B98,OP!$C$2:$G$199,5,FALSE)) ),"",VLOOKUP($B98,OP!$C$2:$G$199,5,FALSE))</f>
        <v/>
      </c>
      <c r="I98" s="32" t="str">
        <f>IF(OR(ISNA(VLOOKUP($B98,Kunstat1!$C$2:$G$199,5,FALSE)), ISBLANK(VLOOKUP($B98,Kunstat1!$C$2:$G$199,5,FALSE)) ),"",VLOOKUP($B98,Kunstat1!$C$2:$G$199,5,FALSE))</f>
        <v/>
      </c>
      <c r="J98" s="30" t="str">
        <f>IF(OR(ISNA(VLOOKUP($B98,Opatovice1!$C$2:$G$199,5,FALSE)), ISBLANK(VLOOKUP($B98,Opatovice1!$C$2:$G$199,5,FALSE)) ),"",VLOOKUP($B98,Opatovice1!$C$2:$G$199,5,FALSE))</f>
        <v/>
      </c>
      <c r="K98" s="33">
        <f>IF(OR(ISNA(VLOOKUP($B98,Vysocany!$C$2:$G$198,5,FALSE)), ISBLANK(VLOOKUP($B98,Vysocany!$C$2:$G$198,5,FALSE)) ),"",VLOOKUP($B98,Vysocany!$C$2:$G$198,5,FALSE))</f>
        <v>3</v>
      </c>
      <c r="L98" s="34">
        <f>IF(OR(ISNA(VLOOKUP($B98,Kunstat2!$C$2:$G$190,5,FALSE)), ISBLANK(VLOOKUP($B98,Kunstat2!$C$2:$G$190,5,FALSE)) ),"",VLOOKUP($B98,Kunstat2!$C$2:$G$190,5,FALSE))</f>
        <v>5</v>
      </c>
      <c r="M98" s="35" t="str">
        <f>IF(OR(ISNA(VLOOKUP($B98,Opatovice2!$C$2:$G$199,5,FALSE)), ISBLANK(VLOOKUP($B98,Opatovice2!$C$2:$G$199,5,FALSE)) ),"",VLOOKUP($B98,Opatovice2!$C$2:$G$199,5,FALSE))</f>
        <v/>
      </c>
      <c r="N98" s="36">
        <f>IF(OR(ISNA(VLOOKUP($B98,Svitavka!$C$2:$G$198,5,FALSE)), ISBLANK(VLOOKUP($B98,Svitavka!$C$2:$G$198,5,FALSE)) ),"",VLOOKUP($B98,Svitavka!$C$2:$G$198,5,FALSE))</f>
        <v>3</v>
      </c>
      <c r="O98" s="11">
        <f t="shared" ref="O98:O103" si="9">SUM(H98:N98)</f>
        <v>11</v>
      </c>
      <c r="P98" s="11">
        <f>IF( COUNT(H98:N98)=Parametry!$K$3,MIN(H98:N98),0)</f>
        <v>0</v>
      </c>
      <c r="Q98" s="11">
        <f t="shared" ref="Q98:Q103" si="10">O98-P98</f>
        <v>11</v>
      </c>
      <c r="R98" t="str">
        <f t="shared" ref="R98:R103" si="11">IF(O98&gt;0,"A","N")</f>
        <v>A</v>
      </c>
    </row>
    <row r="99" spans="1:18">
      <c r="A99" s="2">
        <v>97</v>
      </c>
      <c r="B99" s="1" t="s">
        <v>152</v>
      </c>
      <c r="C99" s="10" t="s">
        <v>93</v>
      </c>
      <c r="D99" s="1">
        <v>2014</v>
      </c>
      <c r="E99" s="6" t="str">
        <f>IF( $D99=0, "", IF( AND($D99&lt;=Parametry!$I$3,$D99&gt;=Parametry!$J$3),"U17,U19",  IF( AND($D99&lt;=Parametry!$I$4,$D99&gt;=Parametry!$J$4), "U15",  IF( AND($D99&lt;=Parametry!$I$5, $D99&gt;=Parametry!$J$5), "U13","U11"))))</f>
        <v>U13</v>
      </c>
      <c r="F99" s="28"/>
      <c r="G99" s="2">
        <v>191</v>
      </c>
      <c r="H99" s="7" t="str">
        <f>IF(OR(ISNA(VLOOKUP($B99,OP!$C$2:$G$199,5,FALSE)), ISBLANK(VLOOKUP($B99,OP!$C$2:$G$199,5,FALSE)) ),"",VLOOKUP($B99,OP!$C$2:$G$199,5,FALSE))</f>
        <v/>
      </c>
      <c r="I99" s="32" t="str">
        <f>IF(OR(ISNA(VLOOKUP($B99,Kunstat1!$C$2:$G$199,5,FALSE)), ISBLANK(VLOOKUP($B99,Kunstat1!$C$2:$G$199,5,FALSE)) ),"",VLOOKUP($B99,Kunstat1!$C$2:$G$199,5,FALSE))</f>
        <v/>
      </c>
      <c r="J99" s="30" t="str">
        <f>IF(OR(ISNA(VLOOKUP($B99,Opatovice1!$C$2:$G$199,5,FALSE)), ISBLANK(VLOOKUP($B99,Opatovice1!$C$2:$G$199,5,FALSE)) ),"",VLOOKUP($B99,Opatovice1!$C$2:$G$199,5,FALSE))</f>
        <v/>
      </c>
      <c r="K99" s="33">
        <f>IF(OR(ISNA(VLOOKUP($B99,Vysocany!$C$2:$G$198,5,FALSE)), ISBLANK(VLOOKUP($B99,Vysocany!$C$2:$G$198,5,FALSE)) ),"",VLOOKUP($B99,Vysocany!$C$2:$G$198,5,FALSE))</f>
        <v>11</v>
      </c>
      <c r="L99" s="34" t="str">
        <f>IF(OR(ISNA(VLOOKUP($B99,Kunstat2!$C$2:$G$190,5,FALSE)), ISBLANK(VLOOKUP($B99,Kunstat2!$C$2:$G$190,5,FALSE)) ),"",VLOOKUP($B99,Kunstat2!$C$2:$G$190,5,FALSE))</f>
        <v/>
      </c>
      <c r="M99" s="35" t="str">
        <f>IF(OR(ISNA(VLOOKUP($B99,Opatovice2!$C$2:$G$199,5,FALSE)), ISBLANK(VLOOKUP($B99,Opatovice2!$C$2:$G$199,5,FALSE)) ),"",VLOOKUP($B99,Opatovice2!$C$2:$G$199,5,FALSE))</f>
        <v/>
      </c>
      <c r="N99" s="36" t="str">
        <f>IF(OR(ISNA(VLOOKUP($B99,Svitavka!$C$2:$G$198,5,FALSE)), ISBLANK(VLOOKUP($B99,Svitavka!$C$2:$G$198,5,FALSE)) ),"",VLOOKUP($B99,Svitavka!$C$2:$G$198,5,FALSE))</f>
        <v/>
      </c>
      <c r="O99" s="11">
        <f t="shared" si="9"/>
        <v>11</v>
      </c>
      <c r="P99" s="11">
        <f>IF( COUNT(H99:N99)=Parametry!$K$3,MIN(H99:N99),0)</f>
        <v>0</v>
      </c>
      <c r="Q99" s="11">
        <f t="shared" si="10"/>
        <v>11</v>
      </c>
      <c r="R99" t="str">
        <f t="shared" si="11"/>
        <v>A</v>
      </c>
    </row>
    <row r="100" spans="1:18">
      <c r="A100" s="2">
        <v>98</v>
      </c>
      <c r="B100" s="1" t="s">
        <v>153</v>
      </c>
      <c r="C100" s="10" t="s">
        <v>93</v>
      </c>
      <c r="D100" s="1">
        <v>2016</v>
      </c>
      <c r="E100" s="6" t="str">
        <f>IF( $D100=0, "", IF( AND($D100&lt;=Parametry!$I$3,$D100&gt;=Parametry!$J$3),"U17,U19",  IF( AND($D100&lt;=Parametry!$I$4,$D100&gt;=Parametry!$J$4), "U15",  IF( AND($D100&lt;=Parametry!$I$5, $D100&gt;=Parametry!$J$5), "U13","U11"))))</f>
        <v>U11</v>
      </c>
      <c r="F100" s="28"/>
      <c r="G100" s="2">
        <v>192</v>
      </c>
      <c r="H100" s="7" t="str">
        <f>IF(OR(ISNA(VLOOKUP($B100,OP!$C$2:$G$199,5,FALSE)), ISBLANK(VLOOKUP($B100,OP!$C$2:$G$199,5,FALSE)) ),"",VLOOKUP($B100,OP!$C$2:$G$199,5,FALSE))</f>
        <v/>
      </c>
      <c r="I100" s="32" t="str">
        <f>IF(OR(ISNA(VLOOKUP($B100,Kunstat1!$C$2:$G$199,5,FALSE)), ISBLANK(VLOOKUP($B100,Kunstat1!$C$2:$G$199,5,FALSE)) ),"",VLOOKUP($B100,Kunstat1!$C$2:$G$199,5,FALSE))</f>
        <v/>
      </c>
      <c r="J100" s="30" t="str">
        <f>IF(OR(ISNA(VLOOKUP($B100,Opatovice1!$C$2:$G$199,5,FALSE)), ISBLANK(VLOOKUP($B100,Opatovice1!$C$2:$G$199,5,FALSE)) ),"",VLOOKUP($B100,Opatovice1!$C$2:$G$199,5,FALSE))</f>
        <v/>
      </c>
      <c r="K100" s="33">
        <f>IF(OR(ISNA(VLOOKUP($B100,Vysocany!$C$2:$G$198,5,FALSE)), ISBLANK(VLOOKUP($B100,Vysocany!$C$2:$G$198,5,FALSE)) ),"",VLOOKUP($B100,Vysocany!$C$2:$G$198,5,FALSE))</f>
        <v>11</v>
      </c>
      <c r="L100" s="34" t="str">
        <f>IF(OR(ISNA(VLOOKUP($B100,Kunstat2!$C$2:$G$190,5,FALSE)), ISBLANK(VLOOKUP($B100,Kunstat2!$C$2:$G$190,5,FALSE)) ),"",VLOOKUP($B100,Kunstat2!$C$2:$G$190,5,FALSE))</f>
        <v/>
      </c>
      <c r="M100" s="35" t="str">
        <f>IF(OR(ISNA(VLOOKUP($B100,Opatovice2!$C$2:$G$199,5,FALSE)), ISBLANK(VLOOKUP($B100,Opatovice2!$C$2:$G$199,5,FALSE)) ),"",VLOOKUP($B100,Opatovice2!$C$2:$G$199,5,FALSE))</f>
        <v/>
      </c>
      <c r="N100" s="36" t="str">
        <f>IF(OR(ISNA(VLOOKUP($B100,Svitavka!$C$2:$G$198,5,FALSE)), ISBLANK(VLOOKUP($B100,Svitavka!$C$2:$G$198,5,FALSE)) ),"",VLOOKUP($B100,Svitavka!$C$2:$G$198,5,FALSE))</f>
        <v/>
      </c>
      <c r="O100" s="11">
        <f t="shared" si="9"/>
        <v>11</v>
      </c>
      <c r="P100" s="11">
        <f>IF( COUNT(H100:N100)=Parametry!$K$3,MIN(H100:N100),0)</f>
        <v>0</v>
      </c>
      <c r="Q100" s="11">
        <f t="shared" si="10"/>
        <v>11</v>
      </c>
      <c r="R100" t="str">
        <f t="shared" si="11"/>
        <v>A</v>
      </c>
    </row>
    <row r="101" spans="1:18">
      <c r="A101" s="2">
        <v>100</v>
      </c>
      <c r="B101" s="1" t="s">
        <v>166</v>
      </c>
      <c r="C101" s="10" t="s">
        <v>98</v>
      </c>
      <c r="D101" s="1">
        <v>2016</v>
      </c>
      <c r="E101" s="6" t="str">
        <f>IF( $D101=0, "", IF( AND($D101&lt;=Parametry!$I$3,$D101&gt;=Parametry!$J$3),"U17,U19",  IF( AND($D101&lt;=Parametry!$I$4,$D101&gt;=Parametry!$J$4), "U15",  IF( AND($D101&lt;=Parametry!$I$5, $D101&gt;=Parametry!$J$5), "U13","U11"))))</f>
        <v>U11</v>
      </c>
      <c r="F101" s="28"/>
      <c r="G101" s="2">
        <v>196</v>
      </c>
      <c r="H101" s="7" t="str">
        <f>IF(OR(ISNA(VLOOKUP($B101,OP!$C$2:$G$199,5,FALSE)), ISBLANK(VLOOKUP($B101,OP!$C$2:$G$199,5,FALSE)) ),"",VLOOKUP($B101,OP!$C$2:$G$199,5,FALSE))</f>
        <v/>
      </c>
      <c r="I101" s="32" t="str">
        <f>IF(OR(ISNA(VLOOKUP($B101,Kunstat1!$C$2:$G$199,5,FALSE)), ISBLANK(VLOOKUP($B101,Kunstat1!$C$2:$G$199,5,FALSE)) ),"",VLOOKUP($B101,Kunstat1!$C$2:$G$199,5,FALSE))</f>
        <v/>
      </c>
      <c r="J101" s="30" t="str">
        <f>IF(OR(ISNA(VLOOKUP($B101,Opatovice1!$C$2:$G$199,5,FALSE)), ISBLANK(VLOOKUP($B101,Opatovice1!$C$2:$G$199,5,FALSE)) ),"",VLOOKUP($B101,Opatovice1!$C$2:$G$199,5,FALSE))</f>
        <v/>
      </c>
      <c r="K101" s="33" t="str">
        <f>IF(OR(ISNA(VLOOKUP($B101,Vysocany!$C$2:$G$198,5,FALSE)), ISBLANK(VLOOKUP($B101,Vysocany!$C$2:$G$198,5,FALSE)) ),"",VLOOKUP($B101,Vysocany!$C$2:$G$198,5,FALSE))</f>
        <v/>
      </c>
      <c r="L101" s="34" t="str">
        <f>IF(OR(ISNA(VLOOKUP($B101,Kunstat2!$C$2:$G$190,5,FALSE)), ISBLANK(VLOOKUP($B101,Kunstat2!$C$2:$G$190,5,FALSE)) ),"",VLOOKUP($B101,Kunstat2!$C$2:$G$190,5,FALSE))</f>
        <v/>
      </c>
      <c r="M101" s="35">
        <f>IF(OR(ISNA(VLOOKUP($B101,Opatovice2!$C$2:$G$199,5,FALSE)), ISBLANK(VLOOKUP($B101,Opatovice2!$C$2:$G$199,5,FALSE)) ),"",VLOOKUP($B101,Opatovice2!$C$2:$G$199,5,FALSE))</f>
        <v>2</v>
      </c>
      <c r="N101" s="36">
        <f>IF(OR(ISNA(VLOOKUP($B101,Svitavka!$C$2:$G$198,5,FALSE)), ISBLANK(VLOOKUP($B101,Svitavka!$C$2:$G$198,5,FALSE)) ),"",VLOOKUP($B101,Svitavka!$C$2:$G$198,5,FALSE))</f>
        <v>7</v>
      </c>
      <c r="O101" s="11">
        <f t="shared" si="9"/>
        <v>9</v>
      </c>
      <c r="P101" s="11">
        <f>IF( COUNT(H101:N101)=Parametry!$K$3,MIN(H101:N101),0)</f>
        <v>0</v>
      </c>
      <c r="Q101" s="11">
        <f t="shared" si="10"/>
        <v>9</v>
      </c>
      <c r="R101" t="str">
        <f t="shared" si="11"/>
        <v>A</v>
      </c>
    </row>
    <row r="102" spans="1:18">
      <c r="A102" s="2">
        <v>101</v>
      </c>
      <c r="B102" s="1" t="s">
        <v>146</v>
      </c>
      <c r="C102" s="10" t="s">
        <v>98</v>
      </c>
      <c r="D102" s="1">
        <v>2018</v>
      </c>
      <c r="E102" s="6" t="str">
        <f>IF( $D102=0, "", IF( AND($D102&lt;=Parametry!$I$3,$D102&gt;=Parametry!$J$3),"U17,U19",  IF( AND($D102&lt;=Parametry!$I$4,$D102&gt;=Parametry!$J$4), "U15",  IF( AND($D102&lt;=Parametry!$I$5, $D102&gt;=Parametry!$J$5), "U13","U11"))))</f>
        <v>U11</v>
      </c>
      <c r="F102" s="28"/>
      <c r="G102" s="2">
        <v>177</v>
      </c>
      <c r="H102" s="7" t="str">
        <f>IF(OR(ISNA(VLOOKUP($B102,OP!$C$2:$G$199,5,FALSE)), ISBLANK(VLOOKUP($B102,OP!$C$2:$G$199,5,FALSE)) ),"",VLOOKUP($B102,OP!$C$2:$G$199,5,FALSE))</f>
        <v/>
      </c>
      <c r="I102" s="32" t="str">
        <f>IF(OR(ISNA(VLOOKUP($B102,Kunstat1!$C$2:$G$199,5,FALSE)), ISBLANK(VLOOKUP($B102,Kunstat1!$C$2:$G$199,5,FALSE)) ),"",VLOOKUP($B102,Kunstat1!$C$2:$G$199,5,FALSE))</f>
        <v/>
      </c>
      <c r="J102" s="30">
        <f>IF(OR(ISNA(VLOOKUP($B102,Opatovice1!$C$2:$G$199,5,FALSE)), ISBLANK(VLOOKUP($B102,Opatovice1!$C$2:$G$199,5,FALSE)) ),"",VLOOKUP($B102,Opatovice1!$C$2:$G$199,5,FALSE))</f>
        <v>3</v>
      </c>
      <c r="K102" s="33" t="str">
        <f>IF(OR(ISNA(VLOOKUP($B102,Vysocany!$C$2:$G$198,5,FALSE)), ISBLANK(VLOOKUP($B102,Vysocany!$C$2:$G$198,5,FALSE)) ),"",VLOOKUP($B102,Vysocany!$C$2:$G$198,5,FALSE))</f>
        <v/>
      </c>
      <c r="L102" s="34" t="str">
        <f>IF(OR(ISNA(VLOOKUP($B102,Kunstat2!$C$2:$G$190,5,FALSE)), ISBLANK(VLOOKUP($B102,Kunstat2!$C$2:$G$190,5,FALSE)) ),"",VLOOKUP($B102,Kunstat2!$C$2:$G$190,5,FALSE))</f>
        <v/>
      </c>
      <c r="M102" s="35" t="str">
        <f>IF(OR(ISNA(VLOOKUP($B102,Opatovice2!$C$2:$G$199,5,FALSE)), ISBLANK(VLOOKUP($B102,Opatovice2!$C$2:$G$199,5,FALSE)) ),"",VLOOKUP($B102,Opatovice2!$C$2:$G$199,5,FALSE))</f>
        <v/>
      </c>
      <c r="N102" s="36" t="str">
        <f>IF(OR(ISNA(VLOOKUP($B102,Svitavka!$C$2:$G$198,5,FALSE)), ISBLANK(VLOOKUP($B102,Svitavka!$C$2:$G$198,5,FALSE)) ),"",VLOOKUP($B102,Svitavka!$C$2:$G$198,5,FALSE))</f>
        <v/>
      </c>
      <c r="O102" s="11">
        <f t="shared" si="9"/>
        <v>3</v>
      </c>
      <c r="P102" s="11">
        <f>IF( COUNT(H102:N102)=Parametry!$K$3,MIN(H102:N102),0)</f>
        <v>0</v>
      </c>
      <c r="Q102" s="11">
        <f t="shared" si="10"/>
        <v>3</v>
      </c>
      <c r="R102" t="str">
        <f t="shared" si="11"/>
        <v>A</v>
      </c>
    </row>
    <row r="103" spans="1:18">
      <c r="A103" s="2">
        <v>102</v>
      </c>
      <c r="B103" s="1" t="s">
        <v>168</v>
      </c>
      <c r="C103" s="10" t="s">
        <v>98</v>
      </c>
      <c r="D103" s="1">
        <v>2017</v>
      </c>
      <c r="E103" s="6" t="s">
        <v>38</v>
      </c>
      <c r="F103" s="28"/>
      <c r="G103" s="2">
        <v>197</v>
      </c>
      <c r="H103" s="7" t="str">
        <f>IF(OR(ISNA(VLOOKUP($B103,OP!$C$2:$G$199,5,FALSE)), ISBLANK(VLOOKUP($B103,OP!$C$2:$G$199,5,FALSE)) ),"",VLOOKUP($B103,OP!$C$2:$G$199,5,FALSE))</f>
        <v/>
      </c>
      <c r="I103" s="32" t="str">
        <f>IF(OR(ISNA(VLOOKUP($B103,Kunstat1!$C$2:$G$199,5,FALSE)), ISBLANK(VLOOKUP($B103,Kunstat1!$C$2:$G$199,5,FALSE)) ),"",VLOOKUP($B103,Kunstat1!$C$2:$G$199,5,FALSE))</f>
        <v/>
      </c>
      <c r="J103" s="30" t="str">
        <f>IF(OR(ISNA(VLOOKUP($B103,Opatovice1!$C$2:$G$199,5,FALSE)), ISBLANK(VLOOKUP($B103,Opatovice1!$C$2:$G$199,5,FALSE)) ),"",VLOOKUP($B103,Opatovice1!$C$2:$G$199,5,FALSE))</f>
        <v/>
      </c>
      <c r="K103" s="33" t="str">
        <f>IF(OR(ISNA(VLOOKUP($B103,Vysocany!$C$2:$G$198,5,FALSE)), ISBLANK(VLOOKUP($B103,Vysocany!$C$2:$G$198,5,FALSE)) ),"",VLOOKUP($B103,Vysocany!$C$2:$G$198,5,FALSE))</f>
        <v/>
      </c>
      <c r="L103" s="34" t="str">
        <f>IF(OR(ISNA(VLOOKUP($B103,Kunstat2!$C$2:$G$190,5,FALSE)), ISBLANK(VLOOKUP($B103,Kunstat2!$C$2:$G$190,5,FALSE)) ),"",VLOOKUP($B103,Kunstat2!$C$2:$G$190,5,FALSE))</f>
        <v/>
      </c>
      <c r="M103" s="35" t="str">
        <f>IF(OR(ISNA(VLOOKUP($B103,Opatovice2!$C$2:$G$199,5,FALSE)), ISBLANK(VLOOKUP($B103,Opatovice2!$C$2:$G$199,5,FALSE)) ),"",VLOOKUP($B103,Opatovice2!$C$2:$G$199,5,FALSE))</f>
        <v/>
      </c>
      <c r="N103" s="36">
        <f>IF(OR(ISNA(VLOOKUP($B103,Svitavka!$C$2:$G$198,5,FALSE)), ISBLANK(VLOOKUP($B103,Svitavka!$C$2:$G$198,5,FALSE)) ),"",VLOOKUP($B103,Svitavka!$C$2:$G$198,5,FALSE))</f>
        <v>3</v>
      </c>
      <c r="O103" s="11">
        <f t="shared" si="9"/>
        <v>3</v>
      </c>
      <c r="P103" s="11">
        <f>IF( COUNT(H103:N103)=Parametry!$K$3,MIN(H103:N103),0)</f>
        <v>0</v>
      </c>
      <c r="Q103" s="11">
        <f t="shared" si="10"/>
        <v>3</v>
      </c>
      <c r="R103" t="str">
        <f t="shared" si="11"/>
        <v>A</v>
      </c>
    </row>
  </sheetData>
  <autoFilter ref="A1:R103" xr:uid="{00000000-0001-0000-0000-000000000000}">
    <sortState xmlns:xlrd2="http://schemas.microsoft.com/office/spreadsheetml/2017/richdata2" ref="A2:R103">
      <sortCondition descending="1" ref="Q1:Q103"/>
    </sortState>
  </autoFilter>
  <sortState xmlns:xlrd2="http://schemas.microsoft.com/office/spreadsheetml/2017/richdata2" ref="A2:R103">
    <sortCondition descending="1" ref="F2:F103"/>
    <sortCondition ref="D2:D103"/>
    <sortCondition ref="G2:G103"/>
  </sortState>
  <conditionalFormatting sqref="B77:B103">
    <cfRule type="expression" dxfId="6" priority="8">
      <formula>$F77="x"</formula>
    </cfRule>
  </conditionalFormatting>
  <conditionalFormatting sqref="B73:C76">
    <cfRule type="expression" dxfId="5" priority="58">
      <formula>$F73="x"</formula>
    </cfRule>
  </conditionalFormatting>
  <conditionalFormatting sqref="C77:C88">
    <cfRule type="expression" dxfId="4" priority="11">
      <formula>$F77="x"</formula>
    </cfRule>
  </conditionalFormatting>
  <pageMargins left="0.7" right="0.7" top="0.75" bottom="0.75" header="0.3" footer="0.3"/>
  <pageSetup paperSize="9" scale="37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1A1A-503E-4623-B148-2FA1AD870AEE}">
  <dimension ref="A1:J51"/>
  <sheetViews>
    <sheetView tabSelected="1" view="pageBreakPreview" zoomScale="70" zoomScaleNormal="55" zoomScaleSheetLayoutView="70" workbookViewId="0">
      <selection activeCell="E33" sqref="E33"/>
    </sheetView>
  </sheetViews>
  <sheetFormatPr defaultRowHeight="15"/>
  <cols>
    <col min="1" max="1" width="20.5703125" customWidth="1"/>
    <col min="2" max="9" width="15.7109375" customWidth="1"/>
    <col min="10" max="10" width="14.7109375" customWidth="1"/>
    <col min="11" max="15" width="3" bestFit="1" customWidth="1"/>
    <col min="16" max="19" width="4" bestFit="1" customWidth="1"/>
    <col min="20" max="20" width="11.5703125" bestFit="1" customWidth="1"/>
    <col min="21" max="21" width="6.28515625" bestFit="1" customWidth="1"/>
    <col min="22" max="23" width="2" bestFit="1" customWidth="1"/>
    <col min="24" max="38" width="3" bestFit="1" customWidth="1"/>
    <col min="39" max="54" width="4" bestFit="1" customWidth="1"/>
    <col min="55" max="55" width="11.5703125" bestFit="1" customWidth="1"/>
    <col min="56" max="56" width="6.28515625" bestFit="1" customWidth="1"/>
    <col min="57" max="69" width="3" bestFit="1" customWidth="1"/>
    <col min="70" max="80" width="4" bestFit="1" customWidth="1"/>
    <col min="81" max="81" width="11.5703125" bestFit="1" customWidth="1"/>
    <col min="82" max="82" width="10.28515625" bestFit="1" customWidth="1"/>
    <col min="83" max="89" width="3" bestFit="1" customWidth="1"/>
    <col min="90" max="105" width="4" bestFit="1" customWidth="1"/>
    <col min="106" max="106" width="15.7109375" bestFit="1" customWidth="1"/>
    <col min="107" max="107" width="14.42578125" bestFit="1" customWidth="1"/>
  </cols>
  <sheetData>
    <row r="1" spans="1:9" ht="23.25">
      <c r="A1" s="43" t="s">
        <v>172</v>
      </c>
      <c r="B1" s="43"/>
      <c r="C1" s="43"/>
    </row>
    <row r="2" spans="1:9">
      <c r="A2" s="44" t="s">
        <v>173</v>
      </c>
      <c r="B2" s="45">
        <v>40000</v>
      </c>
    </row>
    <row r="4" spans="1:9">
      <c r="A4" t="s">
        <v>8</v>
      </c>
      <c r="B4" t="s">
        <v>174</v>
      </c>
      <c r="C4" t="s">
        <v>175</v>
      </c>
      <c r="D4" t="s">
        <v>176</v>
      </c>
      <c r="E4" t="s">
        <v>177</v>
      </c>
      <c r="F4" t="s">
        <v>178</v>
      </c>
      <c r="G4" t="s">
        <v>179</v>
      </c>
      <c r="H4" t="s">
        <v>180</v>
      </c>
      <c r="I4" t="s">
        <v>181</v>
      </c>
    </row>
    <row r="5" spans="1:9">
      <c r="A5" s="46" t="s">
        <v>38</v>
      </c>
      <c r="B5">
        <v>7</v>
      </c>
      <c r="C5">
        <v>5</v>
      </c>
      <c r="D5">
        <v>9</v>
      </c>
      <c r="E5">
        <v>11</v>
      </c>
      <c r="F5">
        <v>6</v>
      </c>
      <c r="G5">
        <v>8</v>
      </c>
      <c r="H5">
        <v>12</v>
      </c>
      <c r="I5" s="8">
        <v>1117</v>
      </c>
    </row>
    <row r="6" spans="1:9">
      <c r="A6" s="46" t="s">
        <v>36</v>
      </c>
      <c r="B6">
        <v>11</v>
      </c>
      <c r="C6">
        <v>18</v>
      </c>
      <c r="D6">
        <v>23</v>
      </c>
      <c r="E6">
        <v>26</v>
      </c>
      <c r="F6">
        <v>17</v>
      </c>
      <c r="G6">
        <v>23</v>
      </c>
      <c r="H6">
        <v>17</v>
      </c>
      <c r="I6" s="8">
        <v>3558</v>
      </c>
    </row>
    <row r="7" spans="1:9">
      <c r="A7" s="46" t="s">
        <v>37</v>
      </c>
      <c r="B7">
        <v>18</v>
      </c>
      <c r="C7">
        <v>17</v>
      </c>
      <c r="D7">
        <v>26</v>
      </c>
      <c r="E7">
        <v>29</v>
      </c>
      <c r="F7">
        <v>26</v>
      </c>
      <c r="G7">
        <v>25</v>
      </c>
      <c r="H7">
        <v>28</v>
      </c>
      <c r="I7" s="8">
        <v>6852</v>
      </c>
    </row>
    <row r="8" spans="1:9">
      <c r="A8" s="46" t="s">
        <v>35</v>
      </c>
      <c r="B8">
        <v>11</v>
      </c>
      <c r="C8">
        <v>6</v>
      </c>
      <c r="D8">
        <v>9</v>
      </c>
      <c r="E8">
        <v>9</v>
      </c>
      <c r="F8">
        <v>5</v>
      </c>
      <c r="G8">
        <v>5</v>
      </c>
      <c r="H8">
        <v>2</v>
      </c>
      <c r="I8" s="8">
        <v>2301</v>
      </c>
    </row>
    <row r="9" spans="1:9">
      <c r="A9" s="46" t="s">
        <v>182</v>
      </c>
      <c r="B9">
        <v>47</v>
      </c>
      <c r="C9">
        <v>46</v>
      </c>
      <c r="D9">
        <v>67</v>
      </c>
      <c r="E9">
        <v>75</v>
      </c>
      <c r="F9">
        <v>54</v>
      </c>
      <c r="G9">
        <v>61</v>
      </c>
      <c r="H9">
        <v>59</v>
      </c>
      <c r="I9">
        <v>13828</v>
      </c>
    </row>
    <row r="12" spans="1:9" ht="23.25">
      <c r="A12" s="43" t="s">
        <v>183</v>
      </c>
      <c r="B12" s="9"/>
      <c r="C12" s="9"/>
    </row>
    <row r="13" spans="1:9" ht="45">
      <c r="A13" s="47" t="s">
        <v>8</v>
      </c>
      <c r="B13" s="47" t="s">
        <v>184</v>
      </c>
      <c r="C13" s="47" t="s">
        <v>185</v>
      </c>
      <c r="D13" s="47" t="s">
        <v>186</v>
      </c>
      <c r="E13" s="47" t="s">
        <v>187</v>
      </c>
    </row>
    <row r="14" spans="1:9">
      <c r="A14" s="48" t="s">
        <v>38</v>
      </c>
      <c r="B14" s="49">
        <f>SUM($B5:$H5)</f>
        <v>58</v>
      </c>
      <c r="C14" s="50">
        <f>B14/B$18</f>
        <v>0.14180929095354522</v>
      </c>
      <c r="D14" s="51">
        <f>$B$2*$C14</f>
        <v>5672.3716381418089</v>
      </c>
      <c r="E14" s="52">
        <f>D14/GETPIVOTDATA("BodyBTM",$A$4,"Kategorie",$A5)</f>
        <v>5.0782199088109303</v>
      </c>
    </row>
    <row r="15" spans="1:9">
      <c r="A15" s="53" t="s">
        <v>36</v>
      </c>
      <c r="B15" s="49">
        <f t="shared" ref="B15:B17" si="0">SUM($B6:$H6)</f>
        <v>135</v>
      </c>
      <c r="C15" s="50">
        <f>B15/B$18</f>
        <v>0.33007334963325186</v>
      </c>
      <c r="D15" s="51">
        <f>$B$2*$C15</f>
        <v>13202.933985330073</v>
      </c>
      <c r="E15" s="52">
        <f>D15/GETPIVOTDATA("BodyBTM",$A$4,"Kategorie",$A6)</f>
        <v>3.7107740262310491</v>
      </c>
    </row>
    <row r="16" spans="1:9">
      <c r="A16" s="53" t="s">
        <v>37</v>
      </c>
      <c r="B16" s="49">
        <f t="shared" si="0"/>
        <v>169</v>
      </c>
      <c r="C16" s="50">
        <f>B16/B$18</f>
        <v>0.41320293398533009</v>
      </c>
      <c r="D16" s="51">
        <f>$B$2*$C16</f>
        <v>16528.117359413205</v>
      </c>
      <c r="E16" s="52">
        <f>D16/GETPIVOTDATA("BodyBTM",$A$4,"Kategorie",$A7)</f>
        <v>2.4121595679237018</v>
      </c>
    </row>
    <row r="17" spans="1:10">
      <c r="A17" s="53" t="s">
        <v>35</v>
      </c>
      <c r="B17" s="49">
        <f t="shared" si="0"/>
        <v>47</v>
      </c>
      <c r="C17" s="50">
        <f>B17/B$18</f>
        <v>0.11491442542787286</v>
      </c>
      <c r="D17" s="51">
        <f>$B$2*$C17</f>
        <v>4596.5770171149143</v>
      </c>
      <c r="E17" s="52">
        <f>D17/GETPIVOTDATA("BodyBTM",$A$4,"Kategorie",$A8)</f>
        <v>1.9976432060473335</v>
      </c>
    </row>
    <row r="18" spans="1:10">
      <c r="A18" s="54" t="s">
        <v>182</v>
      </c>
      <c r="B18" s="55">
        <f>SUM(B14:B17)</f>
        <v>409</v>
      </c>
      <c r="C18" s="56">
        <f>SUM(C14:C17)</f>
        <v>1</v>
      </c>
      <c r="D18" s="57">
        <f>SUM(D14:D17)</f>
        <v>40000</v>
      </c>
      <c r="E18" s="58"/>
    </row>
    <row r="21" spans="1:10" ht="23.25">
      <c r="A21" s="43" t="s">
        <v>188</v>
      </c>
      <c r="B21" s="9"/>
      <c r="C21" s="9"/>
    </row>
    <row r="22" spans="1:10" ht="13.5" customHeight="1">
      <c r="A22" t="s">
        <v>31</v>
      </c>
      <c r="B22" t="s">
        <v>189</v>
      </c>
    </row>
    <row r="23" spans="1:10" ht="4.5" customHeight="1"/>
    <row r="24" spans="1:10" ht="45.75" customHeight="1">
      <c r="A24" t="s">
        <v>181</v>
      </c>
      <c r="B24" t="s">
        <v>8</v>
      </c>
      <c r="F24" s="59" t="s">
        <v>190</v>
      </c>
      <c r="G24" s="59" t="s">
        <v>191</v>
      </c>
      <c r="H24" s="59" t="s">
        <v>192</v>
      </c>
      <c r="I24" s="59" t="s">
        <v>193</v>
      </c>
      <c r="J24" s="59" t="s">
        <v>194</v>
      </c>
    </row>
    <row r="25" spans="1:10" ht="15.75" thickBot="1">
      <c r="A25" s="21" t="s">
        <v>6</v>
      </c>
      <c r="B25" t="s">
        <v>38</v>
      </c>
      <c r="C25" t="s">
        <v>36</v>
      </c>
      <c r="D25" t="s">
        <v>37</v>
      </c>
      <c r="E25" t="s">
        <v>35</v>
      </c>
      <c r="F25" s="60">
        <f>$E$14</f>
        <v>5.0782199088109303</v>
      </c>
      <c r="G25" s="61">
        <f>$E$15</f>
        <v>3.7107740262310491</v>
      </c>
      <c r="H25" s="61">
        <f>$E$16</f>
        <v>2.4121595679237018</v>
      </c>
      <c r="I25" s="61">
        <f>$E$17</f>
        <v>1.9976432060473335</v>
      </c>
      <c r="J25" s="62"/>
    </row>
    <row r="26" spans="1:10">
      <c r="A26" s="63" t="s">
        <v>160</v>
      </c>
      <c r="E26">
        <v>60</v>
      </c>
      <c r="F26" s="64">
        <f>GETPIVOTDATA("Body BTM",$A$24,"Oddíl",$A26,"Kategorie",B$25)*F$25</f>
        <v>0</v>
      </c>
      <c r="G26" s="65">
        <f>GETPIVOTDATA("Body BTM",$A$24,"Oddíl",$A26,"Kategorie",C$25)*G$25</f>
        <v>0</v>
      </c>
      <c r="H26" s="65">
        <f>GETPIVOTDATA("Body BTM",$A$24,"Oddíl",$A26,"Kategorie",D$25)*H$25</f>
        <v>0</v>
      </c>
      <c r="I26" s="65">
        <f>GETPIVOTDATA("Body BTM",$A$24,"Oddíl",$A26,"Kategorie",E$25)*I$25</f>
        <v>119.85859236284001</v>
      </c>
      <c r="J26" s="66">
        <f>ROUND(SUM(F26:I26),0)</f>
        <v>120</v>
      </c>
    </row>
    <row r="27" spans="1:10">
      <c r="A27" s="63" t="s">
        <v>92</v>
      </c>
      <c r="B27">
        <v>604</v>
      </c>
      <c r="C27">
        <v>1243</v>
      </c>
      <c r="D27">
        <v>1995</v>
      </c>
      <c r="E27">
        <v>1317</v>
      </c>
      <c r="F27" s="64">
        <f t="shared" ref="F27:I36" si="1">GETPIVOTDATA("Body BTM",$A$24,"Oddíl",$A27,"Kategorie",B$25)*F$25</f>
        <v>3067.2448249218019</v>
      </c>
      <c r="G27" s="65">
        <f t="shared" si="1"/>
        <v>4612.4921146051938</v>
      </c>
      <c r="H27" s="65">
        <f t="shared" si="1"/>
        <v>4812.2583380077849</v>
      </c>
      <c r="I27" s="65">
        <f t="shared" si="1"/>
        <v>2630.8961023643383</v>
      </c>
      <c r="J27" s="66">
        <f t="shared" ref="J27:J36" si="2">ROUND(SUM(F27:I27),0)</f>
        <v>15123</v>
      </c>
    </row>
    <row r="28" spans="1:10">
      <c r="A28" s="63" t="s">
        <v>96</v>
      </c>
      <c r="C28">
        <v>1106</v>
      </c>
      <c r="D28">
        <v>3332</v>
      </c>
      <c r="E28">
        <v>442</v>
      </c>
      <c r="F28" s="64">
        <f t="shared" si="1"/>
        <v>0</v>
      </c>
      <c r="G28" s="65">
        <f t="shared" si="1"/>
        <v>4104.1160730115407</v>
      </c>
      <c r="H28" s="65">
        <f t="shared" si="1"/>
        <v>8037.3156803217744</v>
      </c>
      <c r="I28" s="65">
        <f t="shared" si="1"/>
        <v>882.95829707292137</v>
      </c>
      <c r="J28" s="66">
        <f t="shared" si="2"/>
        <v>13024</v>
      </c>
    </row>
    <row r="29" spans="1:10">
      <c r="A29" s="63" t="s">
        <v>94</v>
      </c>
      <c r="E29">
        <v>143</v>
      </c>
      <c r="F29" s="64">
        <f t="shared" si="1"/>
        <v>0</v>
      </c>
      <c r="G29" s="65">
        <f t="shared" si="1"/>
        <v>0</v>
      </c>
      <c r="H29" s="65">
        <f t="shared" si="1"/>
        <v>0</v>
      </c>
      <c r="I29" s="65">
        <f t="shared" si="1"/>
        <v>285.66297846476868</v>
      </c>
      <c r="J29" s="66">
        <f t="shared" si="2"/>
        <v>286</v>
      </c>
    </row>
    <row r="30" spans="1:10">
      <c r="A30" s="63" t="s">
        <v>93</v>
      </c>
      <c r="B30">
        <v>31</v>
      </c>
      <c r="C30">
        <v>50</v>
      </c>
      <c r="E30">
        <v>54</v>
      </c>
      <c r="F30" s="64">
        <f t="shared" si="1"/>
        <v>157.42481717313885</v>
      </c>
      <c r="G30" s="65">
        <f t="shared" si="1"/>
        <v>185.53870131155244</v>
      </c>
      <c r="H30" s="65">
        <f t="shared" si="1"/>
        <v>0</v>
      </c>
      <c r="I30" s="65">
        <f t="shared" si="1"/>
        <v>107.87273312655601</v>
      </c>
      <c r="J30" s="66">
        <f t="shared" si="2"/>
        <v>451</v>
      </c>
    </row>
    <row r="31" spans="1:10">
      <c r="A31" s="63" t="s">
        <v>95</v>
      </c>
      <c r="B31">
        <v>128</v>
      </c>
      <c r="C31">
        <v>183</v>
      </c>
      <c r="D31">
        <v>339</v>
      </c>
      <c r="F31" s="64">
        <f t="shared" si="1"/>
        <v>650.01214832779908</v>
      </c>
      <c r="G31" s="65">
        <f t="shared" si="1"/>
        <v>679.071646800282</v>
      </c>
      <c r="H31" s="65">
        <f t="shared" si="1"/>
        <v>817.72209352613493</v>
      </c>
      <c r="I31" s="65">
        <f t="shared" si="1"/>
        <v>0</v>
      </c>
      <c r="J31" s="66">
        <f t="shared" si="2"/>
        <v>2147</v>
      </c>
    </row>
    <row r="32" spans="1:10">
      <c r="A32" s="63" t="s">
        <v>99</v>
      </c>
      <c r="B32">
        <v>51</v>
      </c>
      <c r="C32">
        <v>703</v>
      </c>
      <c r="D32">
        <v>489</v>
      </c>
      <c r="F32" s="64">
        <f t="shared" si="1"/>
        <v>258.98921534935744</v>
      </c>
      <c r="G32" s="65">
        <f t="shared" si="1"/>
        <v>2608.6741404404274</v>
      </c>
      <c r="H32" s="65">
        <f t="shared" si="1"/>
        <v>1179.5460287146902</v>
      </c>
      <c r="I32" s="65">
        <f t="shared" si="1"/>
        <v>0</v>
      </c>
      <c r="J32" s="66">
        <f t="shared" si="2"/>
        <v>4047</v>
      </c>
    </row>
    <row r="33" spans="1:10">
      <c r="A33" s="63" t="s">
        <v>98</v>
      </c>
      <c r="B33">
        <v>80</v>
      </c>
      <c r="D33">
        <v>341</v>
      </c>
      <c r="E33">
        <v>163</v>
      </c>
      <c r="F33" s="64">
        <f t="shared" si="1"/>
        <v>406.25759270487441</v>
      </c>
      <c r="G33" s="65">
        <f t="shared" si="1"/>
        <v>0</v>
      </c>
      <c r="H33" s="65">
        <f t="shared" si="1"/>
        <v>822.54641266198234</v>
      </c>
      <c r="I33" s="65">
        <f t="shared" si="1"/>
        <v>325.61584258571537</v>
      </c>
      <c r="J33" s="66">
        <f t="shared" si="2"/>
        <v>1554</v>
      </c>
    </row>
    <row r="34" spans="1:10">
      <c r="A34" s="63" t="s">
        <v>97</v>
      </c>
      <c r="B34">
        <v>200</v>
      </c>
      <c r="C34">
        <v>174</v>
      </c>
      <c r="E34">
        <v>39</v>
      </c>
      <c r="F34" s="64">
        <f t="shared" si="1"/>
        <v>1015.6439817621861</v>
      </c>
      <c r="G34" s="65">
        <f t="shared" si="1"/>
        <v>645.6746805642025</v>
      </c>
      <c r="H34" s="65">
        <f t="shared" si="1"/>
        <v>0</v>
      </c>
      <c r="I34" s="65">
        <f t="shared" si="1"/>
        <v>77.908085035846</v>
      </c>
      <c r="J34" s="66">
        <f t="shared" si="2"/>
        <v>1739</v>
      </c>
    </row>
    <row r="35" spans="1:10">
      <c r="A35" s="63" t="s">
        <v>100</v>
      </c>
      <c r="B35">
        <v>23</v>
      </c>
      <c r="C35">
        <v>99</v>
      </c>
      <c r="D35">
        <v>356</v>
      </c>
      <c r="F35" s="64">
        <f t="shared" si="1"/>
        <v>116.7990579026514</v>
      </c>
      <c r="G35" s="65">
        <f t="shared" si="1"/>
        <v>367.36662859687385</v>
      </c>
      <c r="H35" s="65">
        <f t="shared" si="1"/>
        <v>858.72880618083786</v>
      </c>
      <c r="I35" s="65">
        <f t="shared" si="1"/>
        <v>0</v>
      </c>
      <c r="J35" s="66">
        <f t="shared" si="2"/>
        <v>1343</v>
      </c>
    </row>
    <row r="36" spans="1:10" ht="15.75" thickBot="1">
      <c r="A36" s="63" t="s">
        <v>101</v>
      </c>
      <c r="E36">
        <v>83</v>
      </c>
      <c r="F36" s="64">
        <f t="shared" si="1"/>
        <v>0</v>
      </c>
      <c r="G36" s="65">
        <f t="shared" si="1"/>
        <v>0</v>
      </c>
      <c r="H36" s="65">
        <f t="shared" si="1"/>
        <v>0</v>
      </c>
      <c r="I36" s="65">
        <f t="shared" si="1"/>
        <v>165.80438610192869</v>
      </c>
      <c r="J36" s="66">
        <f t="shared" si="2"/>
        <v>166</v>
      </c>
    </row>
    <row r="37" spans="1:10">
      <c r="A37" s="63" t="s">
        <v>182</v>
      </c>
      <c r="B37">
        <v>1117</v>
      </c>
      <c r="C37">
        <v>3558</v>
      </c>
      <c r="D37">
        <v>6852</v>
      </c>
      <c r="E37">
        <v>2301</v>
      </c>
      <c r="F37" s="67">
        <f>SUM(F26:F36)</f>
        <v>5672.3716381418099</v>
      </c>
      <c r="G37" s="68">
        <f>SUM(G26:G36)</f>
        <v>13202.933985330072</v>
      </c>
      <c r="H37" s="68">
        <f>SUM(H26:H36)</f>
        <v>16528.117359413209</v>
      </c>
      <c r="I37" s="68">
        <f>SUM(I26:I36)</f>
        <v>4596.5770171149143</v>
      </c>
      <c r="J37" s="69">
        <f>SUM(J26:J36)</f>
        <v>40000</v>
      </c>
    </row>
    <row r="40" spans="1:10" ht="24" thickBot="1">
      <c r="A40" s="43" t="s">
        <v>195</v>
      </c>
      <c r="B40" s="70"/>
    </row>
    <row r="41" spans="1:10">
      <c r="A41" s="71" t="s">
        <v>160</v>
      </c>
      <c r="B41" s="72">
        <v>120</v>
      </c>
    </row>
    <row r="42" spans="1:10">
      <c r="A42" s="73" t="s">
        <v>92</v>
      </c>
      <c r="B42" s="74">
        <v>15123</v>
      </c>
    </row>
    <row r="43" spans="1:10">
      <c r="A43" s="73" t="s">
        <v>96</v>
      </c>
      <c r="B43" s="74">
        <v>13024</v>
      </c>
    </row>
    <row r="44" spans="1:10">
      <c r="A44" s="73" t="s">
        <v>94</v>
      </c>
      <c r="B44" s="74">
        <v>286</v>
      </c>
    </row>
    <row r="45" spans="1:10">
      <c r="A45" s="73" t="s">
        <v>93</v>
      </c>
      <c r="B45" s="74">
        <v>451</v>
      </c>
    </row>
    <row r="46" spans="1:10">
      <c r="A46" s="73" t="s">
        <v>95</v>
      </c>
      <c r="B46" s="74">
        <v>2147</v>
      </c>
    </row>
    <row r="47" spans="1:10">
      <c r="A47" s="73" t="s">
        <v>99</v>
      </c>
      <c r="B47" s="74">
        <v>4047</v>
      </c>
    </row>
    <row r="48" spans="1:10">
      <c r="A48" s="73" t="s">
        <v>98</v>
      </c>
      <c r="B48" s="74">
        <v>1554</v>
      </c>
    </row>
    <row r="49" spans="1:2">
      <c r="A49" s="73" t="s">
        <v>97</v>
      </c>
      <c r="B49" s="74">
        <v>1739</v>
      </c>
    </row>
    <row r="50" spans="1:2">
      <c r="A50" s="73" t="s">
        <v>100</v>
      </c>
      <c r="B50" s="74">
        <v>1343</v>
      </c>
    </row>
    <row r="51" spans="1:2" ht="15.75" thickBot="1">
      <c r="A51" s="75" t="s">
        <v>101</v>
      </c>
      <c r="B51" s="76">
        <v>166</v>
      </c>
    </row>
  </sheetData>
  <pageMargins left="0.39370078740157483" right="0.39370078740157483" top="0.39370078740157483" bottom="0.39370078740157483" header="0.31496062992125984" footer="0.31496062992125984"/>
  <pageSetup paperSize="9" scale="59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0074-031E-40BB-A369-F1D4617E026E}">
  <sheetPr codeName="List2"/>
  <dimension ref="A1:N148"/>
  <sheetViews>
    <sheetView view="pageBreakPreview" zoomScaleNormal="100" zoomScaleSheetLayoutView="100" workbookViewId="0">
      <selection activeCell="I19" sqref="I19"/>
    </sheetView>
  </sheetViews>
  <sheetFormatPr defaultRowHeight="15"/>
  <cols>
    <col min="1" max="1" width="8.85546875" customWidth="1"/>
    <col min="2" max="2" width="16.85546875" customWidth="1"/>
    <col min="3" max="3" width="16.7109375" style="21" customWidth="1"/>
    <col min="4" max="4" width="13.42578125" customWidth="1"/>
    <col min="5" max="6" width="14.85546875" customWidth="1"/>
    <col min="7" max="7" width="11.85546875" customWidth="1"/>
    <col min="8" max="8" width="18.140625" customWidth="1"/>
    <col min="10" max="10" width="9.85546875" customWidth="1"/>
  </cols>
  <sheetData>
    <row r="1" spans="1:14" ht="34.5" customHeight="1">
      <c r="A1" s="15" t="s">
        <v>171</v>
      </c>
      <c r="B1" s="15"/>
      <c r="C1" s="20"/>
      <c r="D1" s="17"/>
      <c r="E1" s="14"/>
      <c r="F1" s="14"/>
      <c r="G1" s="16"/>
    </row>
    <row r="2" spans="1:14">
      <c r="A2" s="5" t="s">
        <v>10</v>
      </c>
      <c r="B2" s="5" t="s">
        <v>5</v>
      </c>
      <c r="C2" s="5" t="s">
        <v>6</v>
      </c>
      <c r="D2" s="19" t="s">
        <v>7</v>
      </c>
      <c r="E2" s="5" t="s">
        <v>102</v>
      </c>
      <c r="F2" s="5" t="s">
        <v>91</v>
      </c>
      <c r="H2" t="s">
        <v>23</v>
      </c>
      <c r="I2" t="s">
        <v>24</v>
      </c>
      <c r="J2" t="s">
        <v>25</v>
      </c>
      <c r="K2" t="s">
        <v>119</v>
      </c>
    </row>
    <row r="3" spans="1:14">
      <c r="A3" s="1"/>
      <c r="B3" s="1"/>
      <c r="C3" s="1"/>
      <c r="D3" s="1"/>
      <c r="E3" s="1"/>
      <c r="F3" s="27"/>
      <c r="H3" t="s">
        <v>12</v>
      </c>
      <c r="I3" s="26">
        <v>2010</v>
      </c>
      <c r="J3" s="26">
        <v>2007</v>
      </c>
      <c r="K3">
        <f>IF(Kunstat1!G2&gt;0,1,0)+IF(Opatovice1!G2&gt;0,1,0)+IF(Vysocany!G2&gt;0,1,0)+IF(OP!G2&gt;0,1,0)+IF(Kunstat2!G2,1,0)+IF(Opatovice2!G2&gt;0,1,0)+IF(Svitavka!G2&gt;0,1,0)</f>
        <v>7</v>
      </c>
    </row>
    <row r="4" spans="1:14">
      <c r="A4" s="1"/>
      <c r="B4" s="1"/>
      <c r="C4" s="1"/>
      <c r="D4" s="1"/>
      <c r="E4" s="1"/>
      <c r="F4" s="27"/>
      <c r="H4" t="s">
        <v>13</v>
      </c>
      <c r="I4" s="26">
        <v>2012</v>
      </c>
      <c r="J4" s="26">
        <v>2011</v>
      </c>
    </row>
    <row r="5" spans="1:14">
      <c r="A5" s="1"/>
      <c r="B5" s="1"/>
      <c r="C5" s="1"/>
      <c r="D5" s="1"/>
      <c r="E5" s="1"/>
      <c r="F5" s="27"/>
      <c r="H5" t="s">
        <v>14</v>
      </c>
      <c r="I5" s="26">
        <v>2014</v>
      </c>
      <c r="J5" s="26">
        <v>2013</v>
      </c>
    </row>
    <row r="6" spans="1:14">
      <c r="A6" s="1"/>
      <c r="B6" s="1"/>
      <c r="C6" s="1"/>
      <c r="D6" s="1"/>
      <c r="E6" s="1"/>
      <c r="F6" s="27"/>
      <c r="H6" t="s">
        <v>15</v>
      </c>
      <c r="I6" s="26"/>
      <c r="J6" s="26">
        <v>2015</v>
      </c>
    </row>
    <row r="7" spans="1:14">
      <c r="A7" s="1"/>
      <c r="B7" s="1"/>
      <c r="C7" s="1"/>
      <c r="D7" s="1"/>
      <c r="E7" s="1"/>
      <c r="F7" s="27"/>
    </row>
    <row r="8" spans="1:14">
      <c r="A8" s="1"/>
      <c r="B8" s="1"/>
      <c r="C8" s="1"/>
      <c r="D8" s="1"/>
      <c r="E8" s="1"/>
      <c r="F8" s="27"/>
    </row>
    <row r="9" spans="1:14">
      <c r="A9" s="1"/>
      <c r="B9" s="1"/>
      <c r="C9" s="1"/>
      <c r="D9" s="1"/>
      <c r="E9" s="1"/>
      <c r="F9" s="27"/>
    </row>
    <row r="10" spans="1:14">
      <c r="A10" s="1"/>
      <c r="B10" s="1"/>
      <c r="C10" s="1"/>
      <c r="D10" s="1"/>
      <c r="E10" s="1"/>
      <c r="F10" s="27"/>
    </row>
    <row r="11" spans="1:14">
      <c r="A11" s="1"/>
      <c r="B11" s="1"/>
      <c r="C11" s="1"/>
      <c r="D11" s="1"/>
      <c r="E11" s="1"/>
      <c r="F11" s="27"/>
      <c r="N11" t="s">
        <v>104</v>
      </c>
    </row>
    <row r="12" spans="1:14">
      <c r="A12" s="1"/>
      <c r="B12" s="1"/>
      <c r="C12" s="1"/>
      <c r="D12" s="1"/>
      <c r="E12" s="1"/>
      <c r="F12" s="27"/>
    </row>
    <row r="13" spans="1:14">
      <c r="A13" s="1"/>
      <c r="B13" s="1"/>
      <c r="C13" s="1"/>
      <c r="D13" s="1"/>
      <c r="E13" s="1"/>
      <c r="F13" s="27"/>
    </row>
    <row r="14" spans="1:14">
      <c r="A14" s="1"/>
      <c r="B14" s="1"/>
      <c r="C14" s="1"/>
      <c r="D14" s="1"/>
      <c r="E14" s="1"/>
      <c r="F14" s="27"/>
    </row>
    <row r="15" spans="1:14">
      <c r="A15" s="1"/>
      <c r="B15" s="1"/>
      <c r="C15" s="1"/>
      <c r="D15" s="1"/>
      <c r="E15" s="1"/>
      <c r="F15" s="27"/>
    </row>
    <row r="16" spans="1:14">
      <c r="A16" s="1"/>
      <c r="B16" s="1"/>
      <c r="C16" s="1"/>
      <c r="D16" s="1"/>
      <c r="E16" s="1"/>
      <c r="F16" s="27"/>
    </row>
    <row r="17" spans="1:6">
      <c r="A17" s="1"/>
      <c r="B17" s="1"/>
      <c r="C17" s="1"/>
      <c r="D17" s="1"/>
      <c r="E17" s="1"/>
      <c r="F17" s="27"/>
    </row>
    <row r="18" spans="1:6">
      <c r="A18" s="1"/>
      <c r="B18" s="1"/>
      <c r="C18" s="1"/>
      <c r="D18" s="1"/>
      <c r="E18" s="1"/>
      <c r="F18" s="27"/>
    </row>
    <row r="19" spans="1:6">
      <c r="A19" s="1"/>
      <c r="B19" s="1"/>
      <c r="C19" s="1"/>
      <c r="D19" s="1"/>
      <c r="E19" s="1"/>
      <c r="F19" s="27"/>
    </row>
    <row r="20" spans="1:6">
      <c r="A20" s="1"/>
      <c r="B20" s="1"/>
      <c r="C20" s="1"/>
      <c r="D20" s="1"/>
      <c r="E20" s="1"/>
      <c r="F20" s="27"/>
    </row>
    <row r="21" spans="1:6">
      <c r="A21" s="1"/>
      <c r="B21" s="1"/>
      <c r="C21" s="1"/>
      <c r="D21" s="1"/>
      <c r="E21" s="1"/>
      <c r="F21" s="27"/>
    </row>
    <row r="22" spans="1:6">
      <c r="A22" s="1"/>
      <c r="B22" s="1"/>
      <c r="C22" s="1"/>
      <c r="D22" s="1"/>
      <c r="E22" s="1"/>
      <c r="F22" s="27"/>
    </row>
    <row r="23" spans="1:6">
      <c r="A23" s="1"/>
      <c r="B23" s="1"/>
      <c r="C23" s="1"/>
      <c r="D23" s="1"/>
      <c r="E23" s="1"/>
      <c r="F23" s="27"/>
    </row>
    <row r="24" spans="1:6">
      <c r="A24" s="1"/>
      <c r="B24" s="1"/>
      <c r="C24" s="1"/>
      <c r="D24" s="1"/>
      <c r="E24" s="1"/>
      <c r="F24" s="27"/>
    </row>
    <row r="25" spans="1:6">
      <c r="A25" s="1"/>
      <c r="B25" s="1"/>
      <c r="C25" s="1"/>
      <c r="D25" s="1"/>
      <c r="E25" s="1"/>
      <c r="F25" s="27"/>
    </row>
    <row r="26" spans="1:6">
      <c r="A26" s="1"/>
      <c r="B26" s="1"/>
      <c r="C26" s="1"/>
      <c r="D26" s="1"/>
      <c r="E26" s="1"/>
      <c r="F26" s="27"/>
    </row>
    <row r="27" spans="1:6">
      <c r="A27" s="1"/>
      <c r="B27" s="1"/>
      <c r="C27" s="1"/>
      <c r="D27" s="1"/>
      <c r="E27" s="1"/>
      <c r="F27" s="27"/>
    </row>
    <row r="28" spans="1:6">
      <c r="A28" s="1"/>
      <c r="B28" s="1"/>
      <c r="C28" s="1"/>
      <c r="D28" s="1"/>
      <c r="E28" s="1"/>
      <c r="F28" s="27"/>
    </row>
    <row r="29" spans="1:6">
      <c r="A29" s="1"/>
      <c r="B29" s="1"/>
      <c r="C29" s="1"/>
      <c r="D29" s="1"/>
      <c r="E29" s="1"/>
      <c r="F29" s="27"/>
    </row>
    <row r="30" spans="1:6">
      <c r="A30" s="1"/>
      <c r="B30" s="1"/>
      <c r="C30" s="1"/>
      <c r="D30" s="1"/>
      <c r="E30" s="1"/>
      <c r="F30" s="27"/>
    </row>
    <row r="31" spans="1:6">
      <c r="A31" s="1"/>
      <c r="B31" s="1"/>
      <c r="C31" s="1"/>
      <c r="D31" s="1"/>
      <c r="E31" s="1"/>
      <c r="F31" s="27"/>
    </row>
    <row r="32" spans="1:6">
      <c r="A32" s="1"/>
      <c r="B32" s="1"/>
      <c r="C32" s="1"/>
      <c r="D32" s="1"/>
      <c r="E32" s="1"/>
      <c r="F32" s="27"/>
    </row>
    <row r="33" spans="1:6">
      <c r="A33" s="1"/>
      <c r="B33" s="1"/>
      <c r="C33" s="1"/>
      <c r="D33" s="1"/>
      <c r="E33" s="1"/>
      <c r="F33" s="27"/>
    </row>
    <row r="34" spans="1:6">
      <c r="A34" s="1"/>
      <c r="B34" s="1"/>
      <c r="C34" s="1"/>
      <c r="D34" s="1"/>
      <c r="E34" s="1"/>
      <c r="F34" s="27"/>
    </row>
    <row r="35" spans="1:6">
      <c r="A35" s="1"/>
      <c r="B35" s="1"/>
      <c r="C35" s="1"/>
      <c r="D35" s="1"/>
      <c r="E35" s="1"/>
      <c r="F35" s="27"/>
    </row>
    <row r="36" spans="1:6">
      <c r="A36" s="1"/>
      <c r="B36" s="1"/>
      <c r="C36" s="1"/>
      <c r="D36" s="1"/>
      <c r="E36" s="1"/>
      <c r="F36" s="27"/>
    </row>
    <row r="37" spans="1:6">
      <c r="A37" s="1"/>
      <c r="B37" s="1"/>
      <c r="C37" s="1"/>
      <c r="D37" s="1"/>
      <c r="E37" s="1"/>
      <c r="F37" s="27"/>
    </row>
    <row r="38" spans="1:6">
      <c r="A38" s="1"/>
      <c r="B38" s="1"/>
      <c r="C38" s="1"/>
      <c r="D38" s="1"/>
      <c r="E38" s="1"/>
      <c r="F38" s="27"/>
    </row>
    <row r="39" spans="1:6">
      <c r="A39" s="1"/>
      <c r="B39" s="1"/>
      <c r="C39" s="1"/>
      <c r="D39" s="1"/>
      <c r="E39" s="1"/>
      <c r="F39" s="27"/>
    </row>
    <row r="40" spans="1:6">
      <c r="A40" s="1"/>
      <c r="B40" s="1"/>
      <c r="C40" s="1"/>
      <c r="D40" s="1"/>
      <c r="E40" s="1"/>
      <c r="F40" s="27"/>
    </row>
    <row r="41" spans="1:6">
      <c r="A41" s="1"/>
      <c r="B41" s="1"/>
      <c r="C41" s="1"/>
      <c r="D41" s="1"/>
      <c r="E41" s="1"/>
      <c r="F41" s="27"/>
    </row>
    <row r="42" spans="1:6">
      <c r="A42" s="1"/>
      <c r="B42" s="1"/>
      <c r="C42" s="1"/>
      <c r="D42" s="1"/>
      <c r="E42" s="1"/>
      <c r="F42" s="27"/>
    </row>
    <row r="43" spans="1:6">
      <c r="A43" s="1"/>
      <c r="B43" s="1"/>
      <c r="C43" s="1"/>
      <c r="D43" s="1"/>
      <c r="E43" s="1"/>
      <c r="F43" s="27"/>
    </row>
    <row r="44" spans="1:6">
      <c r="A44" s="1"/>
      <c r="B44" s="1"/>
      <c r="C44" s="1"/>
      <c r="D44" s="1"/>
      <c r="E44" s="1"/>
      <c r="F44" s="27"/>
    </row>
    <row r="45" spans="1:6">
      <c r="A45" s="1"/>
      <c r="B45" s="1"/>
      <c r="C45" s="1"/>
      <c r="D45" s="1"/>
      <c r="E45" s="1"/>
      <c r="F45" s="27"/>
    </row>
    <row r="46" spans="1:6">
      <c r="A46" s="1"/>
      <c r="B46" s="1"/>
      <c r="C46" s="1"/>
      <c r="D46" s="1"/>
      <c r="E46" s="1"/>
      <c r="F46" s="27"/>
    </row>
    <row r="47" spans="1:6">
      <c r="A47" s="1"/>
      <c r="B47" s="1"/>
      <c r="C47" s="1"/>
      <c r="D47" s="1"/>
      <c r="E47" s="1"/>
      <c r="F47" s="27"/>
    </row>
    <row r="48" spans="1:6">
      <c r="A48" s="1"/>
      <c r="B48" s="1"/>
      <c r="C48" s="1"/>
      <c r="D48" s="1"/>
      <c r="E48" s="1"/>
      <c r="F48" s="27"/>
    </row>
    <row r="49" spans="1:6">
      <c r="A49" s="1"/>
      <c r="B49" s="1"/>
      <c r="C49" s="1"/>
      <c r="D49" s="1"/>
      <c r="E49" s="1"/>
      <c r="F49" s="27"/>
    </row>
    <row r="50" spans="1:6">
      <c r="A50" s="1"/>
      <c r="B50" s="1"/>
      <c r="C50" s="1"/>
      <c r="D50" s="1"/>
      <c r="E50" s="1"/>
      <c r="F50" s="27"/>
    </row>
    <row r="51" spans="1:6">
      <c r="A51" s="1"/>
      <c r="B51" s="1"/>
      <c r="C51" s="1"/>
      <c r="D51" s="1"/>
      <c r="E51" s="1"/>
      <c r="F51" s="27"/>
    </row>
    <row r="52" spans="1:6">
      <c r="A52" s="1"/>
      <c r="B52" s="1"/>
      <c r="C52" s="1"/>
      <c r="D52" s="1"/>
      <c r="E52" s="1"/>
      <c r="F52" s="27"/>
    </row>
    <row r="53" spans="1:6">
      <c r="A53" s="1"/>
      <c r="B53" s="1"/>
      <c r="C53" s="1"/>
      <c r="D53" s="1"/>
      <c r="E53" s="1"/>
      <c r="F53" s="27"/>
    </row>
    <row r="54" spans="1:6">
      <c r="A54" s="1"/>
      <c r="B54" s="1"/>
      <c r="C54" s="1"/>
      <c r="D54" s="1"/>
      <c r="E54" s="1"/>
      <c r="F54" s="27"/>
    </row>
    <row r="55" spans="1:6">
      <c r="A55" s="1"/>
      <c r="B55" s="1"/>
      <c r="C55" s="1"/>
      <c r="D55" s="1"/>
      <c r="E55" s="1"/>
      <c r="F55" s="27"/>
    </row>
    <row r="56" spans="1:6">
      <c r="A56" s="1"/>
      <c r="B56" s="1"/>
      <c r="C56" s="1"/>
      <c r="D56" s="1"/>
      <c r="E56" s="1"/>
      <c r="F56" s="27"/>
    </row>
    <row r="57" spans="1:6">
      <c r="A57" s="1"/>
      <c r="B57" s="1"/>
      <c r="C57" s="1"/>
      <c r="D57" s="1"/>
      <c r="E57" s="1"/>
      <c r="F57" s="27"/>
    </row>
    <row r="58" spans="1:6">
      <c r="A58" s="1"/>
      <c r="B58" s="1"/>
      <c r="C58" s="1"/>
      <c r="D58" s="1"/>
      <c r="E58" s="1"/>
      <c r="F58" s="27"/>
    </row>
    <row r="59" spans="1:6">
      <c r="A59" s="1"/>
      <c r="B59" s="1"/>
      <c r="C59" s="1"/>
      <c r="D59" s="1"/>
      <c r="E59" s="1"/>
      <c r="F59" s="27"/>
    </row>
    <row r="60" spans="1:6">
      <c r="A60" s="1"/>
      <c r="B60" s="1"/>
      <c r="C60" s="1"/>
      <c r="D60" s="1"/>
      <c r="E60" s="1"/>
      <c r="F60" s="27"/>
    </row>
    <row r="61" spans="1:6">
      <c r="A61" s="1"/>
      <c r="B61" s="1"/>
      <c r="C61" s="1"/>
      <c r="D61" s="1"/>
      <c r="E61" s="1"/>
      <c r="F61" s="27"/>
    </row>
    <row r="62" spans="1:6">
      <c r="A62" s="1"/>
      <c r="B62" s="1"/>
      <c r="C62" s="1"/>
      <c r="D62" s="1"/>
      <c r="E62" s="1"/>
      <c r="F62" s="27"/>
    </row>
    <row r="63" spans="1:6">
      <c r="A63" s="1"/>
      <c r="B63" s="1"/>
      <c r="C63" s="1"/>
      <c r="D63" s="1"/>
      <c r="E63" s="1"/>
      <c r="F63" s="27"/>
    </row>
    <row r="64" spans="1:6">
      <c r="A64" s="1"/>
      <c r="B64" s="1"/>
      <c r="C64" s="1"/>
      <c r="D64" s="1"/>
      <c r="E64" s="1"/>
      <c r="F64" s="27"/>
    </row>
    <row r="65" spans="1:6">
      <c r="A65" s="1"/>
      <c r="B65" s="1"/>
      <c r="C65" s="1"/>
      <c r="D65" s="1"/>
      <c r="E65" s="1"/>
      <c r="F65" s="27"/>
    </row>
    <row r="66" spans="1:6">
      <c r="A66" s="1"/>
      <c r="B66" s="1"/>
      <c r="C66" s="1"/>
      <c r="D66" s="1"/>
      <c r="E66" s="1"/>
      <c r="F66" s="27"/>
    </row>
    <row r="67" spans="1:6">
      <c r="A67" s="1"/>
      <c r="B67" s="1"/>
      <c r="C67" s="1"/>
      <c r="D67" s="1"/>
      <c r="E67" s="1"/>
      <c r="F67" s="27"/>
    </row>
    <row r="68" spans="1:6">
      <c r="A68" s="1"/>
      <c r="B68" s="1"/>
      <c r="C68" s="1"/>
      <c r="D68" s="1"/>
      <c r="E68" s="1"/>
      <c r="F68" s="27"/>
    </row>
    <row r="69" spans="1:6">
      <c r="A69" s="1"/>
      <c r="B69" s="1"/>
      <c r="C69" s="1"/>
      <c r="D69" s="1"/>
      <c r="E69" s="1"/>
      <c r="F69" s="27"/>
    </row>
    <row r="70" spans="1:6">
      <c r="A70" s="1"/>
      <c r="B70" s="1"/>
      <c r="C70" s="1"/>
      <c r="D70" s="1"/>
      <c r="E70" s="1"/>
      <c r="F70" s="27"/>
    </row>
    <row r="71" spans="1:6">
      <c r="A71" s="1"/>
      <c r="B71" s="1"/>
      <c r="C71" s="1"/>
      <c r="D71" s="1"/>
      <c r="E71" s="1"/>
      <c r="F71" s="27"/>
    </row>
    <row r="72" spans="1:6">
      <c r="A72" s="1"/>
      <c r="B72" s="1"/>
      <c r="C72" s="1"/>
      <c r="D72" s="1"/>
      <c r="E72" s="1"/>
      <c r="F72" s="27"/>
    </row>
    <row r="73" spans="1:6">
      <c r="A73" s="1"/>
      <c r="B73" s="1"/>
      <c r="C73" s="1"/>
      <c r="D73" s="1"/>
      <c r="E73" s="1"/>
      <c r="F73" s="27"/>
    </row>
    <row r="74" spans="1:6">
      <c r="A74" s="1"/>
      <c r="B74" s="1"/>
      <c r="C74" s="1"/>
      <c r="D74" s="1"/>
      <c r="E74" s="1"/>
      <c r="F74" s="27"/>
    </row>
    <row r="75" spans="1:6">
      <c r="A75" s="1"/>
      <c r="B75" s="1"/>
      <c r="C75" s="1"/>
      <c r="D75" s="1"/>
      <c r="E75" s="1"/>
      <c r="F75" s="27"/>
    </row>
    <row r="76" spans="1:6">
      <c r="A76" s="1"/>
      <c r="B76" s="1"/>
      <c r="C76" s="1"/>
      <c r="D76" s="1"/>
      <c r="E76" s="1"/>
      <c r="F76" s="27"/>
    </row>
    <row r="77" spans="1:6">
      <c r="A77" s="1"/>
      <c r="B77" s="1"/>
      <c r="C77" s="1"/>
      <c r="D77" s="1"/>
      <c r="E77" s="1"/>
      <c r="F77" s="27"/>
    </row>
    <row r="78" spans="1:6">
      <c r="A78" s="1"/>
      <c r="B78" s="1"/>
      <c r="C78" s="1"/>
      <c r="D78" s="1"/>
      <c r="E78" s="1"/>
      <c r="F78" s="27"/>
    </row>
    <row r="79" spans="1:6">
      <c r="A79" s="1"/>
      <c r="B79" s="1"/>
      <c r="C79" s="1"/>
      <c r="D79" s="1"/>
      <c r="E79" s="1"/>
      <c r="F79" s="27"/>
    </row>
    <row r="80" spans="1:6">
      <c r="A80" s="1"/>
      <c r="B80" s="1"/>
      <c r="C80" s="1"/>
      <c r="D80" s="1"/>
      <c r="E80" s="1"/>
      <c r="F80" s="27"/>
    </row>
    <row r="81" spans="1:6">
      <c r="A81" s="1"/>
      <c r="B81" s="1"/>
      <c r="C81" s="1"/>
      <c r="D81" s="1"/>
      <c r="E81" s="1"/>
      <c r="F81" s="27"/>
    </row>
    <row r="82" spans="1:6">
      <c r="A82" s="1"/>
      <c r="B82" s="1"/>
      <c r="C82" s="1"/>
      <c r="D82" s="1"/>
      <c r="E82" s="1"/>
      <c r="F82" s="27"/>
    </row>
    <row r="83" spans="1:6">
      <c r="A83" s="1"/>
      <c r="B83" s="1"/>
      <c r="C83" s="1"/>
      <c r="D83" s="1"/>
      <c r="E83" s="1"/>
      <c r="F83" s="27"/>
    </row>
    <row r="84" spans="1:6">
      <c r="A84" s="1"/>
      <c r="B84" s="1"/>
      <c r="C84" s="1"/>
      <c r="D84" s="1"/>
      <c r="E84" s="1"/>
      <c r="F84" s="27"/>
    </row>
    <row r="85" spans="1:6">
      <c r="A85" s="1"/>
      <c r="B85" s="1"/>
      <c r="C85" s="1"/>
      <c r="D85" s="1"/>
      <c r="E85" s="1"/>
      <c r="F85" s="27"/>
    </row>
    <row r="86" spans="1:6">
      <c r="A86" s="1"/>
      <c r="B86" s="1"/>
      <c r="C86" s="1"/>
      <c r="D86" s="1"/>
      <c r="E86" s="1"/>
      <c r="F86" s="27"/>
    </row>
    <row r="87" spans="1:6">
      <c r="A87" s="1"/>
      <c r="B87" s="1"/>
      <c r="C87" s="1"/>
      <c r="D87" s="1"/>
      <c r="E87" s="1"/>
      <c r="F87" s="27"/>
    </row>
    <row r="88" spans="1:6">
      <c r="A88" s="1"/>
      <c r="B88" s="1"/>
      <c r="C88" s="1"/>
      <c r="D88" s="1"/>
      <c r="E88" s="1"/>
      <c r="F88" s="27"/>
    </row>
    <row r="89" spans="1:6">
      <c r="A89" s="1"/>
      <c r="B89" s="1"/>
      <c r="C89" s="1"/>
      <c r="D89" s="1"/>
      <c r="E89" s="1"/>
      <c r="F89" s="27"/>
    </row>
    <row r="90" spans="1:6">
      <c r="A90" s="1"/>
      <c r="B90" s="1"/>
      <c r="C90" s="1"/>
      <c r="D90" s="1"/>
      <c r="E90" s="1"/>
      <c r="F90" s="27"/>
    </row>
    <row r="91" spans="1:6">
      <c r="A91" s="1"/>
      <c r="B91" s="1"/>
      <c r="C91" s="1"/>
      <c r="D91" s="1"/>
      <c r="E91" s="1"/>
      <c r="F91" s="27"/>
    </row>
    <row r="92" spans="1:6">
      <c r="A92" s="1"/>
      <c r="B92" s="1"/>
      <c r="C92" s="1"/>
      <c r="D92" s="1"/>
      <c r="E92" s="1"/>
      <c r="F92" s="27"/>
    </row>
    <row r="93" spans="1:6">
      <c r="A93" s="1"/>
      <c r="B93" s="1"/>
      <c r="C93" s="1"/>
      <c r="D93" s="1"/>
      <c r="E93" s="1"/>
      <c r="F93" s="27"/>
    </row>
    <row r="94" spans="1:6">
      <c r="A94" s="1"/>
      <c r="B94" s="1"/>
      <c r="C94" s="1"/>
      <c r="D94" s="1"/>
      <c r="E94" s="1"/>
      <c r="F94" s="27"/>
    </row>
    <row r="95" spans="1:6">
      <c r="A95" s="1"/>
      <c r="B95" s="1"/>
      <c r="C95" s="1"/>
      <c r="D95" s="1"/>
      <c r="E95" s="1"/>
      <c r="F95" s="27"/>
    </row>
    <row r="96" spans="1:6">
      <c r="A96" s="1"/>
      <c r="B96" s="1"/>
      <c r="C96" s="1"/>
      <c r="D96" s="1"/>
      <c r="E96" s="1"/>
      <c r="F96" s="27"/>
    </row>
    <row r="97" spans="1:6">
      <c r="A97" s="1"/>
      <c r="B97" s="1"/>
      <c r="C97" s="1"/>
      <c r="D97" s="1"/>
      <c r="E97" s="1"/>
      <c r="F97" s="27"/>
    </row>
    <row r="98" spans="1:6">
      <c r="A98" s="1"/>
      <c r="B98" s="1"/>
      <c r="C98" s="1"/>
      <c r="D98" s="1"/>
      <c r="E98" s="1"/>
      <c r="F98" s="27"/>
    </row>
    <row r="99" spans="1:6">
      <c r="A99" s="1"/>
      <c r="B99" s="1"/>
      <c r="C99" s="1"/>
      <c r="D99" s="1"/>
      <c r="E99" s="1"/>
      <c r="F99" s="27"/>
    </row>
    <row r="100" spans="1:6">
      <c r="A100" s="1"/>
      <c r="B100" s="1"/>
      <c r="C100" s="1"/>
      <c r="D100" s="1"/>
      <c r="E100" s="1"/>
      <c r="F100" s="27"/>
    </row>
    <row r="101" spans="1:6">
      <c r="A101" s="1"/>
      <c r="B101" s="1"/>
      <c r="C101" s="1"/>
      <c r="D101" s="1"/>
      <c r="E101" s="1"/>
      <c r="F101" s="27"/>
    </row>
    <row r="102" spans="1:6">
      <c r="A102" s="1"/>
      <c r="B102" s="1"/>
      <c r="C102" s="1"/>
      <c r="D102" s="1"/>
      <c r="E102" s="1"/>
      <c r="F102" s="27"/>
    </row>
    <row r="103" spans="1:6">
      <c r="A103" s="1"/>
      <c r="B103" s="1"/>
      <c r="C103" s="1"/>
      <c r="D103" s="1"/>
      <c r="E103" s="1"/>
      <c r="F103" s="27"/>
    </row>
    <row r="104" spans="1:6">
      <c r="A104" s="1"/>
      <c r="B104" s="1"/>
      <c r="C104" s="1"/>
      <c r="D104" s="1"/>
      <c r="E104" s="1"/>
      <c r="F104" s="27"/>
    </row>
    <row r="105" spans="1:6">
      <c r="A105" s="1"/>
      <c r="B105" s="1"/>
      <c r="C105" s="1"/>
      <c r="D105" s="1"/>
      <c r="E105" s="1"/>
      <c r="F105" s="27"/>
    </row>
    <row r="106" spans="1:6">
      <c r="A106" s="1"/>
      <c r="B106" s="1"/>
      <c r="C106" s="1"/>
      <c r="D106" s="1"/>
      <c r="E106" s="1"/>
      <c r="F106" s="27"/>
    </row>
    <row r="107" spans="1:6">
      <c r="A107" s="1"/>
      <c r="B107" s="1"/>
      <c r="C107" s="1"/>
      <c r="D107" s="1"/>
      <c r="E107" s="1"/>
      <c r="F107" s="27"/>
    </row>
    <row r="108" spans="1:6">
      <c r="A108" s="1"/>
      <c r="B108" s="1"/>
      <c r="C108" s="1"/>
      <c r="D108" s="1"/>
      <c r="E108" s="1"/>
      <c r="F108" s="27"/>
    </row>
    <row r="109" spans="1:6">
      <c r="A109" s="1"/>
      <c r="B109" s="1"/>
      <c r="C109" s="1"/>
      <c r="D109" s="1"/>
      <c r="E109" s="1"/>
      <c r="F109" s="27"/>
    </row>
    <row r="110" spans="1:6">
      <c r="A110" s="1"/>
      <c r="B110" s="1"/>
      <c r="C110" s="1"/>
      <c r="D110" s="1"/>
      <c r="E110" s="1"/>
      <c r="F110" s="27"/>
    </row>
    <row r="111" spans="1:6">
      <c r="A111" s="1"/>
      <c r="B111" s="1"/>
      <c r="C111" s="1"/>
      <c r="D111" s="1"/>
      <c r="E111" s="1"/>
      <c r="F111" s="27"/>
    </row>
    <row r="112" spans="1:6">
      <c r="A112" s="1"/>
      <c r="B112" s="1"/>
      <c r="C112" s="1"/>
      <c r="D112" s="1"/>
      <c r="E112" s="1"/>
      <c r="F112" s="27"/>
    </row>
    <row r="113" spans="1:6">
      <c r="A113" s="1"/>
      <c r="B113" s="1"/>
      <c r="C113" s="1"/>
      <c r="D113" s="1"/>
      <c r="E113" s="1"/>
      <c r="F113" s="27"/>
    </row>
    <row r="114" spans="1:6">
      <c r="A114" s="1"/>
      <c r="B114" s="1"/>
      <c r="C114" s="1"/>
      <c r="D114" s="1"/>
      <c r="E114" s="1"/>
      <c r="F114" s="27"/>
    </row>
    <row r="115" spans="1:6">
      <c r="A115" s="1"/>
      <c r="B115" s="1"/>
      <c r="C115" s="1"/>
      <c r="D115" s="1"/>
      <c r="E115" s="1"/>
      <c r="F115" s="27"/>
    </row>
    <row r="116" spans="1:6">
      <c r="A116" s="1"/>
      <c r="B116" s="1"/>
      <c r="C116" s="1"/>
      <c r="D116" s="1"/>
      <c r="E116" s="1"/>
      <c r="F116" s="27"/>
    </row>
    <row r="117" spans="1:6">
      <c r="A117" s="1"/>
      <c r="B117" s="1"/>
      <c r="C117" s="1"/>
      <c r="D117" s="1"/>
      <c r="E117" s="1"/>
      <c r="F117" s="27"/>
    </row>
    <row r="118" spans="1:6">
      <c r="A118" s="1"/>
      <c r="B118" s="1"/>
      <c r="C118" s="1"/>
      <c r="D118" s="1"/>
      <c r="E118" s="1"/>
      <c r="F118" s="27"/>
    </row>
    <row r="119" spans="1:6">
      <c r="A119" s="1"/>
      <c r="B119" s="1"/>
      <c r="C119" s="1"/>
      <c r="D119" s="1"/>
      <c r="E119" s="1"/>
      <c r="F119" s="27"/>
    </row>
    <row r="120" spans="1:6">
      <c r="A120" s="1"/>
      <c r="B120" s="1"/>
      <c r="C120" s="1"/>
      <c r="D120" s="1"/>
      <c r="E120" s="1"/>
      <c r="F120" s="27"/>
    </row>
    <row r="121" spans="1:6">
      <c r="A121" s="1"/>
      <c r="B121" s="1"/>
      <c r="C121" s="1"/>
      <c r="D121" s="1"/>
      <c r="E121" s="1"/>
      <c r="F121" s="27"/>
    </row>
    <row r="122" spans="1:6">
      <c r="A122" s="1"/>
      <c r="B122" s="1"/>
      <c r="C122" s="1"/>
      <c r="D122" s="1"/>
      <c r="E122" s="1"/>
      <c r="F122" s="27"/>
    </row>
    <row r="123" spans="1:6">
      <c r="A123" s="1"/>
      <c r="B123" s="1"/>
      <c r="C123" s="1"/>
      <c r="D123" s="1"/>
      <c r="E123" s="1"/>
      <c r="F123" s="27"/>
    </row>
    <row r="124" spans="1:6">
      <c r="A124" s="1"/>
      <c r="B124" s="1"/>
      <c r="C124" s="1"/>
      <c r="D124" s="1"/>
      <c r="E124" s="1"/>
      <c r="F124" s="27"/>
    </row>
    <row r="125" spans="1:6">
      <c r="A125" s="1"/>
      <c r="B125" s="1"/>
      <c r="C125" s="1"/>
      <c r="D125" s="1"/>
      <c r="E125" s="1"/>
      <c r="F125" s="27"/>
    </row>
    <row r="126" spans="1:6">
      <c r="A126" s="1"/>
      <c r="B126" s="1"/>
      <c r="C126" s="1"/>
      <c r="D126" s="1"/>
      <c r="E126" s="1"/>
      <c r="F126" s="27"/>
    </row>
    <row r="127" spans="1:6">
      <c r="A127" s="1"/>
      <c r="B127" s="1"/>
      <c r="C127" s="1"/>
      <c r="D127" s="1"/>
      <c r="E127" s="1"/>
      <c r="F127" s="27"/>
    </row>
    <row r="128" spans="1:6">
      <c r="A128" s="1"/>
      <c r="B128" s="1"/>
      <c r="C128" s="1"/>
      <c r="D128" s="1"/>
      <c r="E128" s="1"/>
      <c r="F128" s="27"/>
    </row>
    <row r="129" spans="1:6">
      <c r="A129" s="1"/>
      <c r="B129" s="1"/>
      <c r="C129" s="1"/>
      <c r="D129" s="1"/>
      <c r="E129" s="1"/>
      <c r="F129" s="27"/>
    </row>
    <row r="130" spans="1:6">
      <c r="A130" s="1"/>
      <c r="B130" s="1"/>
      <c r="C130" s="1"/>
      <c r="D130" s="1"/>
      <c r="E130" s="1"/>
      <c r="F130" s="27"/>
    </row>
    <row r="131" spans="1:6">
      <c r="A131" s="1"/>
      <c r="B131" s="1"/>
      <c r="C131" s="1"/>
      <c r="D131" s="1"/>
      <c r="E131" s="1"/>
      <c r="F131" s="27"/>
    </row>
    <row r="132" spans="1:6">
      <c r="A132" s="1"/>
      <c r="B132" s="1"/>
      <c r="C132" s="1"/>
      <c r="D132" s="1"/>
      <c r="E132" s="1"/>
      <c r="F132" s="27"/>
    </row>
    <row r="133" spans="1:6">
      <c r="A133" s="1"/>
      <c r="B133" s="1"/>
      <c r="C133" s="1"/>
      <c r="D133" s="1"/>
      <c r="E133" s="1"/>
      <c r="F133" s="27"/>
    </row>
    <row r="134" spans="1:6">
      <c r="A134" s="1"/>
      <c r="B134" s="1"/>
      <c r="C134" s="1"/>
      <c r="D134" s="1"/>
      <c r="E134" s="1"/>
      <c r="F134" s="27"/>
    </row>
    <row r="135" spans="1:6">
      <c r="A135" s="1"/>
      <c r="B135" s="1"/>
      <c r="C135" s="1"/>
      <c r="D135" s="1"/>
      <c r="E135" s="1"/>
      <c r="F135" s="27"/>
    </row>
    <row r="136" spans="1:6">
      <c r="A136" s="1"/>
      <c r="B136" s="1"/>
      <c r="C136" s="1"/>
      <c r="D136" s="1"/>
      <c r="E136" s="1"/>
      <c r="F136" s="27"/>
    </row>
    <row r="137" spans="1:6">
      <c r="A137" s="1"/>
      <c r="B137" s="1"/>
      <c r="C137" s="1"/>
      <c r="D137" s="1"/>
      <c r="E137" s="1"/>
      <c r="F137" s="27"/>
    </row>
    <row r="138" spans="1:6">
      <c r="A138" s="1"/>
      <c r="B138" s="1"/>
      <c r="C138" s="1"/>
      <c r="D138" s="1"/>
      <c r="E138" s="1"/>
      <c r="F138" s="27"/>
    </row>
    <row r="139" spans="1:6">
      <c r="A139" s="1"/>
      <c r="B139" s="1"/>
      <c r="C139" s="1"/>
      <c r="D139" s="1"/>
      <c r="E139" s="1"/>
      <c r="F139" s="27"/>
    </row>
    <row r="140" spans="1:6">
      <c r="A140" s="1"/>
      <c r="B140" s="1"/>
      <c r="C140" s="1"/>
      <c r="D140" s="1"/>
      <c r="E140" s="1"/>
      <c r="F140" s="27"/>
    </row>
    <row r="141" spans="1:6">
      <c r="A141" s="1"/>
      <c r="B141" s="1"/>
      <c r="C141" s="1"/>
      <c r="D141" s="1"/>
      <c r="E141" s="1"/>
      <c r="F141" s="27"/>
    </row>
    <row r="142" spans="1:6">
      <c r="A142" s="1"/>
      <c r="B142" s="1"/>
      <c r="C142" s="1"/>
      <c r="D142" s="1"/>
      <c r="E142" s="1"/>
      <c r="F142" s="27"/>
    </row>
    <row r="143" spans="1:6">
      <c r="A143" s="1"/>
      <c r="B143" s="1"/>
      <c r="C143" s="1"/>
      <c r="D143" s="1"/>
      <c r="E143" s="1"/>
      <c r="F143" s="27"/>
    </row>
    <row r="144" spans="1:6">
      <c r="A144" s="1"/>
      <c r="B144" s="1"/>
      <c r="C144" s="1"/>
      <c r="D144" s="1"/>
      <c r="E144" s="1"/>
      <c r="F144" s="27"/>
    </row>
    <row r="145" spans="1:6">
      <c r="A145" s="1"/>
      <c r="B145" s="1"/>
      <c r="C145" s="1"/>
      <c r="D145" s="1"/>
      <c r="E145" s="1"/>
      <c r="F145" s="27"/>
    </row>
    <row r="146" spans="1:6">
      <c r="A146" s="1"/>
      <c r="B146" s="1"/>
      <c r="C146" s="1"/>
      <c r="D146" s="1"/>
      <c r="E146" s="1"/>
      <c r="F146" s="27"/>
    </row>
    <row r="147" spans="1:6">
      <c r="A147" s="1"/>
      <c r="B147" s="1"/>
      <c r="C147" s="1"/>
      <c r="D147" s="1"/>
      <c r="E147" s="1"/>
      <c r="F147" s="27"/>
    </row>
    <row r="148" spans="1:6">
      <c r="A148" s="1"/>
      <c r="B148" s="1"/>
      <c r="C148" s="1"/>
      <c r="D148" s="1"/>
      <c r="E148" s="1"/>
      <c r="F148" s="27"/>
    </row>
  </sheetData>
  <autoFilter ref="A2:G3" xr:uid="{9F4D08AF-53B3-46A0-B47C-AC5B1B31EF60}">
    <sortState xmlns:xlrd2="http://schemas.microsoft.com/office/spreadsheetml/2017/richdata2" ref="A3:G137">
      <sortCondition ref="F2:F3"/>
    </sortState>
  </autoFilter>
  <pageMargins left="0.23622047244094491" right="0.23622047244094491" top="0.39370078740157483" bottom="0.39370078740157483" header="0" footer="0"/>
  <pageSetup paperSize="9" scale="84" orientation="portrait" horizontalDpi="300" verticalDpi="300" r:id="rId1"/>
  <colBreaks count="1" manualBreakCount="1">
    <brk id="7" max="2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906-4244-4A45-945A-AD350CBAF0A9}">
  <sheetPr codeName="List3"/>
  <dimension ref="A1:G219"/>
  <sheetViews>
    <sheetView view="pageBreakPreview" topLeftCell="A142" zoomScale="95" zoomScaleNormal="160" zoomScaleSheetLayoutView="95" workbookViewId="0">
      <selection activeCell="F154" sqref="F154"/>
    </sheetView>
  </sheetViews>
  <sheetFormatPr defaultRowHeight="15"/>
  <cols>
    <col min="1" max="1" width="18.5703125" bestFit="1" customWidth="1"/>
    <col min="2" max="2" width="22.5703125" customWidth="1"/>
    <col min="3" max="3" width="14" customWidth="1"/>
    <col min="4" max="4" width="10" customWidth="1"/>
    <col min="7" max="7" width="11" customWidth="1"/>
  </cols>
  <sheetData>
    <row r="1" spans="1:7" ht="30" customHeight="1">
      <c r="A1" s="18" t="s">
        <v>170</v>
      </c>
      <c r="B1" s="9"/>
      <c r="C1" s="9"/>
      <c r="D1" s="9"/>
      <c r="E1" s="9"/>
      <c r="F1" s="9"/>
      <c r="G1" s="9"/>
    </row>
    <row r="2" spans="1:7">
      <c r="A2" s="5" t="s">
        <v>10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120</v>
      </c>
    </row>
    <row r="3" spans="1:7">
      <c r="A3" s="1">
        <v>1</v>
      </c>
      <c r="B3" s="1" t="s">
        <v>61</v>
      </c>
      <c r="C3" s="1" t="s">
        <v>96</v>
      </c>
      <c r="D3" s="1">
        <v>2012</v>
      </c>
      <c r="E3" s="6" t="s">
        <v>37</v>
      </c>
      <c r="F3" s="1">
        <v>398</v>
      </c>
      <c r="G3" s="1">
        <v>0</v>
      </c>
    </row>
    <row r="4" spans="1:7">
      <c r="A4" s="1">
        <v>2</v>
      </c>
      <c r="B4" s="1" t="s">
        <v>86</v>
      </c>
      <c r="C4" s="1" t="s">
        <v>96</v>
      </c>
      <c r="D4" s="1">
        <v>2012</v>
      </c>
      <c r="E4" s="6" t="s">
        <v>37</v>
      </c>
      <c r="F4" s="1">
        <v>382</v>
      </c>
      <c r="G4" s="1">
        <v>34</v>
      </c>
    </row>
    <row r="5" spans="1:7">
      <c r="A5" s="1">
        <v>3</v>
      </c>
      <c r="B5" s="1" t="s">
        <v>27</v>
      </c>
      <c r="C5" s="1" t="s">
        <v>96</v>
      </c>
      <c r="D5" s="1">
        <v>2011</v>
      </c>
      <c r="E5" s="6" t="s">
        <v>37</v>
      </c>
      <c r="F5" s="1">
        <v>365</v>
      </c>
      <c r="G5" s="1">
        <v>0</v>
      </c>
    </row>
    <row r="6" spans="1:7">
      <c r="A6" s="1">
        <v>4</v>
      </c>
      <c r="B6" s="1" t="s">
        <v>29</v>
      </c>
      <c r="C6" s="1" t="s">
        <v>99</v>
      </c>
      <c r="D6" s="1">
        <v>2012</v>
      </c>
      <c r="E6" s="6" t="s">
        <v>37</v>
      </c>
      <c r="F6" s="1">
        <v>358</v>
      </c>
      <c r="G6" s="1">
        <v>0</v>
      </c>
    </row>
    <row r="7" spans="1:7">
      <c r="A7" s="1">
        <v>5</v>
      </c>
      <c r="B7" s="1" t="s">
        <v>73</v>
      </c>
      <c r="C7" s="1" t="s">
        <v>92</v>
      </c>
      <c r="D7" s="1">
        <v>2011</v>
      </c>
      <c r="E7" s="6" t="s">
        <v>37</v>
      </c>
      <c r="F7" s="1">
        <v>352</v>
      </c>
      <c r="G7" s="1">
        <v>40</v>
      </c>
    </row>
    <row r="8" spans="1:7">
      <c r="A8" s="1">
        <v>6</v>
      </c>
      <c r="B8" s="1" t="s">
        <v>67</v>
      </c>
      <c r="C8" s="1" t="s">
        <v>98</v>
      </c>
      <c r="D8" s="1">
        <v>2011</v>
      </c>
      <c r="E8" s="6" t="s">
        <v>37</v>
      </c>
      <c r="F8" s="1">
        <v>341</v>
      </c>
      <c r="G8" s="1">
        <v>0</v>
      </c>
    </row>
    <row r="9" spans="1:7">
      <c r="A9" s="1">
        <v>7</v>
      </c>
      <c r="B9" s="1" t="s">
        <v>69</v>
      </c>
      <c r="C9" s="1" t="s">
        <v>92</v>
      </c>
      <c r="D9" s="1">
        <v>2012</v>
      </c>
      <c r="E9" s="6" t="s">
        <v>37</v>
      </c>
      <c r="F9" s="1">
        <v>331</v>
      </c>
      <c r="G9" s="1">
        <v>41</v>
      </c>
    </row>
    <row r="10" spans="1:7">
      <c r="A10" s="1">
        <v>8</v>
      </c>
      <c r="B10" s="1" t="s">
        <v>59</v>
      </c>
      <c r="C10" s="1" t="s">
        <v>92</v>
      </c>
      <c r="D10" s="1">
        <v>2013</v>
      </c>
      <c r="E10" s="6" t="s">
        <v>36</v>
      </c>
      <c r="F10" s="1">
        <v>330</v>
      </c>
      <c r="G10" s="1">
        <v>0</v>
      </c>
    </row>
    <row r="11" spans="1:7">
      <c r="A11" s="1">
        <v>9</v>
      </c>
      <c r="B11" s="1" t="s">
        <v>28</v>
      </c>
      <c r="C11" s="1" t="s">
        <v>96</v>
      </c>
      <c r="D11" s="1">
        <v>2011</v>
      </c>
      <c r="E11" s="6" t="s">
        <v>37</v>
      </c>
      <c r="F11" s="1">
        <v>324</v>
      </c>
      <c r="G11" s="1">
        <v>0</v>
      </c>
    </row>
    <row r="12" spans="1:7">
      <c r="A12" s="1">
        <v>10</v>
      </c>
      <c r="B12" s="1" t="s">
        <v>68</v>
      </c>
      <c r="C12" s="1" t="s">
        <v>92</v>
      </c>
      <c r="D12" s="1">
        <v>2012</v>
      </c>
      <c r="E12" s="6" t="s">
        <v>37</v>
      </c>
      <c r="F12" s="1">
        <v>315</v>
      </c>
      <c r="G12" s="1">
        <v>0</v>
      </c>
    </row>
    <row r="13" spans="1:7">
      <c r="A13" s="1">
        <v>11</v>
      </c>
      <c r="B13" s="1" t="s">
        <v>106</v>
      </c>
      <c r="C13" s="1" t="s">
        <v>96</v>
      </c>
      <c r="D13" s="1">
        <v>2011</v>
      </c>
      <c r="E13" s="6" t="s">
        <v>37</v>
      </c>
      <c r="F13" s="1">
        <v>299</v>
      </c>
      <c r="G13" s="1">
        <v>0</v>
      </c>
    </row>
    <row r="14" spans="1:7">
      <c r="A14" s="1">
        <v>12</v>
      </c>
      <c r="B14" s="1" t="s">
        <v>57</v>
      </c>
      <c r="C14" s="1" t="s">
        <v>96</v>
      </c>
      <c r="D14" s="1">
        <v>2010</v>
      </c>
      <c r="E14" s="6" t="s">
        <v>35</v>
      </c>
      <c r="F14" s="1">
        <v>291</v>
      </c>
      <c r="G14" s="1">
        <v>31</v>
      </c>
    </row>
    <row r="15" spans="1:7">
      <c r="A15" s="1">
        <v>13</v>
      </c>
      <c r="B15" s="1" t="s">
        <v>4</v>
      </c>
      <c r="C15" s="1" t="s">
        <v>92</v>
      </c>
      <c r="D15" s="1">
        <v>2008</v>
      </c>
      <c r="E15" s="6" t="s">
        <v>35</v>
      </c>
      <c r="F15" s="1">
        <v>290</v>
      </c>
      <c r="G15" s="1">
        <v>0</v>
      </c>
    </row>
    <row r="16" spans="1:7">
      <c r="A16" s="1">
        <v>14</v>
      </c>
      <c r="B16" s="1" t="s">
        <v>76</v>
      </c>
      <c r="C16" s="1" t="s">
        <v>92</v>
      </c>
      <c r="D16" s="1">
        <v>2012</v>
      </c>
      <c r="E16" s="6" t="s">
        <v>37</v>
      </c>
      <c r="F16" s="1">
        <v>278</v>
      </c>
      <c r="G16" s="1">
        <v>0</v>
      </c>
    </row>
    <row r="17" spans="1:7">
      <c r="A17" s="1">
        <v>15</v>
      </c>
      <c r="B17" s="1" t="s">
        <v>108</v>
      </c>
      <c r="C17" s="1" t="s">
        <v>96</v>
      </c>
      <c r="D17" s="1">
        <v>2012</v>
      </c>
      <c r="E17" s="6" t="s">
        <v>37</v>
      </c>
      <c r="F17" s="1">
        <v>271</v>
      </c>
      <c r="G17" s="1">
        <v>0</v>
      </c>
    </row>
    <row r="18" spans="1:7">
      <c r="A18" s="1">
        <v>16</v>
      </c>
      <c r="B18" s="1" t="s">
        <v>33</v>
      </c>
      <c r="C18" s="1" t="s">
        <v>92</v>
      </c>
      <c r="D18" s="1">
        <v>2011</v>
      </c>
      <c r="E18" s="6" t="s">
        <v>37</v>
      </c>
      <c r="F18" s="1">
        <v>259</v>
      </c>
      <c r="G18" s="1">
        <v>0</v>
      </c>
    </row>
    <row r="19" spans="1:7">
      <c r="A19" s="1">
        <v>17</v>
      </c>
      <c r="B19" s="1" t="s">
        <v>21</v>
      </c>
      <c r="C19" s="1" t="s">
        <v>92</v>
      </c>
      <c r="D19" s="1">
        <v>2009</v>
      </c>
      <c r="E19" s="6" t="s">
        <v>35</v>
      </c>
      <c r="F19" s="1">
        <v>257</v>
      </c>
      <c r="G19" s="1">
        <v>0</v>
      </c>
    </row>
    <row r="20" spans="1:7">
      <c r="A20" s="1">
        <v>18</v>
      </c>
      <c r="B20" s="1" t="s">
        <v>2</v>
      </c>
      <c r="C20" s="1" t="s">
        <v>92</v>
      </c>
      <c r="D20" s="1">
        <v>2009</v>
      </c>
      <c r="E20" s="6" t="s">
        <v>35</v>
      </c>
      <c r="F20" s="1">
        <v>249</v>
      </c>
      <c r="G20" s="1">
        <v>0</v>
      </c>
    </row>
    <row r="21" spans="1:7">
      <c r="A21" s="1">
        <v>19</v>
      </c>
      <c r="B21" s="1" t="s">
        <v>66</v>
      </c>
      <c r="C21" s="1" t="s">
        <v>96</v>
      </c>
      <c r="D21" s="1">
        <v>2012</v>
      </c>
      <c r="E21" s="6" t="s">
        <v>37</v>
      </c>
      <c r="F21" s="1">
        <v>245</v>
      </c>
      <c r="G21" s="1">
        <v>0</v>
      </c>
    </row>
    <row r="22" spans="1:7">
      <c r="A22" s="1">
        <v>20</v>
      </c>
      <c r="B22" s="1" t="s">
        <v>63</v>
      </c>
      <c r="C22" s="1" t="s">
        <v>92</v>
      </c>
      <c r="D22" s="1">
        <v>2015</v>
      </c>
      <c r="E22" s="6" t="s">
        <v>38</v>
      </c>
      <c r="F22" s="1">
        <v>242</v>
      </c>
      <c r="G22" s="1">
        <v>28</v>
      </c>
    </row>
    <row r="23" spans="1:7">
      <c r="A23" s="1">
        <v>21</v>
      </c>
      <c r="B23" s="1" t="s">
        <v>41</v>
      </c>
      <c r="C23" s="1" t="s">
        <v>96</v>
      </c>
      <c r="D23" s="1">
        <v>2013</v>
      </c>
      <c r="E23" s="6" t="s">
        <v>36</v>
      </c>
      <c r="F23" s="1">
        <v>237</v>
      </c>
      <c r="G23" s="1">
        <v>0</v>
      </c>
    </row>
    <row r="24" spans="1:7">
      <c r="A24" s="1">
        <v>22</v>
      </c>
      <c r="B24" s="1" t="s">
        <v>107</v>
      </c>
      <c r="C24" s="1" t="s">
        <v>96</v>
      </c>
      <c r="D24" s="1">
        <v>2011</v>
      </c>
      <c r="E24" s="6" t="s">
        <v>37</v>
      </c>
      <c r="F24" s="1">
        <v>235</v>
      </c>
      <c r="G24" s="1">
        <v>0</v>
      </c>
    </row>
    <row r="25" spans="1:7">
      <c r="A25" s="1">
        <v>22</v>
      </c>
      <c r="B25" s="1" t="s">
        <v>71</v>
      </c>
      <c r="C25" s="1" t="s">
        <v>99</v>
      </c>
      <c r="D25" s="1">
        <v>2014</v>
      </c>
      <c r="E25" s="6" t="s">
        <v>36</v>
      </c>
      <c r="F25" s="1">
        <v>235</v>
      </c>
      <c r="G25" s="1">
        <v>0</v>
      </c>
    </row>
    <row r="26" spans="1:7">
      <c r="A26" s="1">
        <v>24</v>
      </c>
      <c r="B26" s="1" t="s">
        <v>34</v>
      </c>
      <c r="C26" s="1" t="s">
        <v>99</v>
      </c>
      <c r="D26" s="1">
        <v>2014</v>
      </c>
      <c r="E26" s="6" t="s">
        <v>36</v>
      </c>
      <c r="F26" s="1">
        <v>234</v>
      </c>
      <c r="G26" s="1">
        <v>28</v>
      </c>
    </row>
    <row r="27" spans="1:7">
      <c r="A27" s="1">
        <v>25</v>
      </c>
      <c r="B27" s="1" t="s">
        <v>83</v>
      </c>
      <c r="C27" s="1" t="s">
        <v>96</v>
      </c>
      <c r="D27" s="1">
        <v>2012</v>
      </c>
      <c r="E27" s="6" t="s">
        <v>37</v>
      </c>
      <c r="F27" s="1">
        <v>222</v>
      </c>
      <c r="G27" s="1">
        <v>26</v>
      </c>
    </row>
    <row r="28" spans="1:7">
      <c r="A28" s="1">
        <v>26</v>
      </c>
      <c r="B28" s="1" t="s">
        <v>81</v>
      </c>
      <c r="C28" s="1" t="s">
        <v>99</v>
      </c>
      <c r="D28" s="1">
        <v>2013</v>
      </c>
      <c r="E28" s="6" t="s">
        <v>36</v>
      </c>
      <c r="F28" s="1">
        <v>206</v>
      </c>
      <c r="G28" s="1">
        <v>0</v>
      </c>
    </row>
    <row r="29" spans="1:7">
      <c r="A29" s="1">
        <v>27</v>
      </c>
      <c r="B29" s="1" t="s">
        <v>54</v>
      </c>
      <c r="C29" s="1" t="s">
        <v>92</v>
      </c>
      <c r="D29" s="1">
        <v>2014</v>
      </c>
      <c r="E29" s="6" t="s">
        <v>36</v>
      </c>
      <c r="F29" s="1">
        <v>201</v>
      </c>
      <c r="G29" s="1">
        <v>0</v>
      </c>
    </row>
    <row r="30" spans="1:7">
      <c r="A30" s="1">
        <v>28</v>
      </c>
      <c r="B30" s="1" t="s">
        <v>112</v>
      </c>
      <c r="C30" s="1" t="s">
        <v>97</v>
      </c>
      <c r="D30" s="1">
        <v>2015</v>
      </c>
      <c r="E30" s="6" t="s">
        <v>38</v>
      </c>
      <c r="F30" s="1">
        <v>200</v>
      </c>
      <c r="G30" s="1">
        <v>0</v>
      </c>
    </row>
    <row r="31" spans="1:7">
      <c r="A31" s="1">
        <v>29</v>
      </c>
      <c r="B31" s="1" t="s">
        <v>105</v>
      </c>
      <c r="C31" s="1" t="s">
        <v>95</v>
      </c>
      <c r="D31" s="1">
        <v>2012</v>
      </c>
      <c r="E31" s="6" t="s">
        <v>37</v>
      </c>
      <c r="F31" s="1">
        <v>187</v>
      </c>
      <c r="G31" s="1">
        <v>0</v>
      </c>
    </row>
    <row r="32" spans="1:7">
      <c r="A32" s="1">
        <v>30</v>
      </c>
      <c r="B32" s="1" t="s">
        <v>84</v>
      </c>
      <c r="C32" s="1" t="s">
        <v>95</v>
      </c>
      <c r="D32" s="1">
        <v>2013</v>
      </c>
      <c r="E32" s="6" t="s">
        <v>36</v>
      </c>
      <c r="F32" s="1">
        <v>183</v>
      </c>
      <c r="G32" s="1">
        <v>0</v>
      </c>
    </row>
    <row r="33" spans="1:7">
      <c r="A33" s="1">
        <v>31</v>
      </c>
      <c r="B33" s="1" t="s">
        <v>121</v>
      </c>
      <c r="C33" s="1" t="s">
        <v>92</v>
      </c>
      <c r="D33" s="1">
        <v>2013</v>
      </c>
      <c r="E33" s="6" t="s">
        <v>36</v>
      </c>
      <c r="F33" s="1">
        <v>177</v>
      </c>
      <c r="G33" s="1">
        <v>0</v>
      </c>
    </row>
    <row r="34" spans="1:7">
      <c r="A34" s="1">
        <v>32</v>
      </c>
      <c r="B34" s="1" t="s">
        <v>26</v>
      </c>
      <c r="C34" s="1" t="s">
        <v>92</v>
      </c>
      <c r="D34" s="1">
        <v>2010</v>
      </c>
      <c r="E34" s="6" t="s">
        <v>35</v>
      </c>
      <c r="F34" s="1">
        <v>175</v>
      </c>
      <c r="G34" s="1">
        <v>0</v>
      </c>
    </row>
    <row r="35" spans="1:7">
      <c r="A35" s="1">
        <v>33</v>
      </c>
      <c r="B35" s="1" t="s">
        <v>116</v>
      </c>
      <c r="C35" s="1" t="s">
        <v>96</v>
      </c>
      <c r="D35" s="1">
        <v>2011</v>
      </c>
      <c r="E35" s="6" t="s">
        <v>37</v>
      </c>
      <c r="F35" s="1">
        <v>168</v>
      </c>
      <c r="G35" s="1">
        <v>0</v>
      </c>
    </row>
    <row r="36" spans="1:7">
      <c r="A36" s="1">
        <v>34</v>
      </c>
      <c r="B36" s="1" t="s">
        <v>52</v>
      </c>
      <c r="C36" s="1" t="s">
        <v>92</v>
      </c>
      <c r="D36" s="1">
        <v>2013</v>
      </c>
      <c r="E36" s="6" t="s">
        <v>36</v>
      </c>
      <c r="F36" s="1">
        <v>163</v>
      </c>
      <c r="G36" s="1">
        <v>0</v>
      </c>
    </row>
    <row r="37" spans="1:7">
      <c r="A37" s="1">
        <v>34</v>
      </c>
      <c r="B37" s="1" t="s">
        <v>56</v>
      </c>
      <c r="C37" s="1" t="s">
        <v>98</v>
      </c>
      <c r="D37" s="1">
        <v>2008</v>
      </c>
      <c r="E37" s="6" t="s">
        <v>35</v>
      </c>
      <c r="F37" s="1">
        <v>163</v>
      </c>
      <c r="G37" s="1">
        <v>0</v>
      </c>
    </row>
    <row r="38" spans="1:7">
      <c r="A38" s="1">
        <v>36</v>
      </c>
      <c r="B38" s="1" t="s">
        <v>44</v>
      </c>
      <c r="C38" s="1" t="s">
        <v>92</v>
      </c>
      <c r="D38" s="1">
        <v>2013</v>
      </c>
      <c r="E38" s="6" t="s">
        <v>36</v>
      </c>
      <c r="F38" s="1">
        <v>161</v>
      </c>
      <c r="G38" s="1">
        <v>0</v>
      </c>
    </row>
    <row r="39" spans="1:7">
      <c r="A39" s="1">
        <v>37</v>
      </c>
      <c r="B39" s="1" t="s">
        <v>60</v>
      </c>
      <c r="C39" s="1" t="s">
        <v>96</v>
      </c>
      <c r="D39" s="1">
        <v>2011</v>
      </c>
      <c r="E39" s="6" t="s">
        <v>37</v>
      </c>
      <c r="F39" s="1">
        <v>160</v>
      </c>
      <c r="G39" s="1">
        <v>0</v>
      </c>
    </row>
    <row r="40" spans="1:7">
      <c r="A40" s="1">
        <v>38</v>
      </c>
      <c r="B40" s="1" t="s">
        <v>127</v>
      </c>
      <c r="C40" s="1" t="s">
        <v>96</v>
      </c>
      <c r="D40" s="1">
        <v>2013</v>
      </c>
      <c r="E40" s="6" t="s">
        <v>36</v>
      </c>
      <c r="F40" s="1">
        <v>151</v>
      </c>
      <c r="G40" s="1">
        <v>9</v>
      </c>
    </row>
    <row r="41" spans="1:7">
      <c r="A41" s="1">
        <v>39</v>
      </c>
      <c r="B41" s="1" t="s">
        <v>32</v>
      </c>
      <c r="C41" s="1" t="s">
        <v>92</v>
      </c>
      <c r="D41" s="1">
        <v>2009</v>
      </c>
      <c r="E41" s="1" t="s">
        <v>35</v>
      </c>
      <c r="F41" s="1">
        <v>144</v>
      </c>
      <c r="G41" s="1">
        <v>0</v>
      </c>
    </row>
    <row r="42" spans="1:7">
      <c r="A42" s="1">
        <v>40</v>
      </c>
      <c r="B42" s="1" t="s">
        <v>136</v>
      </c>
      <c r="C42" s="1" t="s">
        <v>92</v>
      </c>
      <c r="D42" s="1">
        <v>2011</v>
      </c>
      <c r="E42" s="1" t="s">
        <v>37</v>
      </c>
      <c r="F42" s="1">
        <v>136</v>
      </c>
      <c r="G42" s="1">
        <v>0</v>
      </c>
    </row>
    <row r="43" spans="1:7">
      <c r="A43" s="1">
        <v>40</v>
      </c>
      <c r="B43" s="1" t="s">
        <v>126</v>
      </c>
      <c r="C43" s="1" t="s">
        <v>100</v>
      </c>
      <c r="D43" s="1">
        <v>2012</v>
      </c>
      <c r="E43" s="1" t="s">
        <v>37</v>
      </c>
      <c r="F43" s="1">
        <v>136</v>
      </c>
      <c r="G43" s="1">
        <v>0</v>
      </c>
    </row>
    <row r="44" spans="1:7">
      <c r="A44" s="1">
        <v>42</v>
      </c>
      <c r="B44" s="1" t="s">
        <v>135</v>
      </c>
      <c r="C44" s="1" t="s">
        <v>95</v>
      </c>
      <c r="D44" s="1">
        <v>2011</v>
      </c>
      <c r="E44" s="1" t="s">
        <v>37</v>
      </c>
      <c r="F44" s="1">
        <v>133</v>
      </c>
      <c r="G44" s="1">
        <v>0</v>
      </c>
    </row>
    <row r="45" spans="1:7">
      <c r="A45" s="1">
        <v>43</v>
      </c>
      <c r="B45" s="1" t="s">
        <v>70</v>
      </c>
      <c r="C45" s="1" t="s">
        <v>99</v>
      </c>
      <c r="D45" s="1">
        <v>2011</v>
      </c>
      <c r="E45" s="1" t="s">
        <v>37</v>
      </c>
      <c r="F45" s="1">
        <v>131</v>
      </c>
      <c r="G45" s="1">
        <v>0</v>
      </c>
    </row>
    <row r="46" spans="1:7">
      <c r="A46" s="1">
        <v>44</v>
      </c>
      <c r="B46" s="1" t="s">
        <v>80</v>
      </c>
      <c r="C46" s="1" t="s">
        <v>92</v>
      </c>
      <c r="D46" s="1">
        <v>2015</v>
      </c>
      <c r="E46" s="1" t="s">
        <v>38</v>
      </c>
      <c r="F46" s="1">
        <v>129</v>
      </c>
      <c r="G46" s="1">
        <v>0</v>
      </c>
    </row>
    <row r="47" spans="1:7">
      <c r="A47" s="1">
        <v>44</v>
      </c>
      <c r="B47" s="1" t="s">
        <v>125</v>
      </c>
      <c r="C47" s="1" t="s">
        <v>100</v>
      </c>
      <c r="D47" s="1">
        <v>2011</v>
      </c>
      <c r="E47" s="1" t="s">
        <v>37</v>
      </c>
      <c r="F47" s="1">
        <v>129</v>
      </c>
      <c r="G47" s="1">
        <v>0</v>
      </c>
    </row>
    <row r="48" spans="1:7">
      <c r="A48" s="1">
        <v>46</v>
      </c>
      <c r="B48" s="1" t="s">
        <v>39</v>
      </c>
      <c r="C48" s="1" t="s">
        <v>92</v>
      </c>
      <c r="D48" s="1">
        <v>2013</v>
      </c>
      <c r="E48" s="1" t="s">
        <v>36</v>
      </c>
      <c r="F48" s="1">
        <v>126</v>
      </c>
      <c r="G48" s="1">
        <v>0</v>
      </c>
    </row>
    <row r="49" spans="1:7">
      <c r="A49" s="1">
        <v>47</v>
      </c>
      <c r="B49" s="1" t="s">
        <v>42</v>
      </c>
      <c r="C49" s="1" t="s">
        <v>96</v>
      </c>
      <c r="D49" s="1">
        <v>2014</v>
      </c>
      <c r="E49" s="1" t="s">
        <v>36</v>
      </c>
      <c r="F49" s="1">
        <v>120</v>
      </c>
      <c r="G49" s="1">
        <v>0</v>
      </c>
    </row>
    <row r="50" spans="1:7">
      <c r="A50" s="1">
        <v>47</v>
      </c>
      <c r="B50" s="1" t="s">
        <v>115</v>
      </c>
      <c r="C50" s="1" t="s">
        <v>96</v>
      </c>
      <c r="D50" s="1">
        <v>2010</v>
      </c>
      <c r="E50" s="1" t="s">
        <v>35</v>
      </c>
      <c r="F50" s="1">
        <v>120</v>
      </c>
      <c r="G50" s="1">
        <v>15</v>
      </c>
    </row>
    <row r="51" spans="1:7">
      <c r="A51" s="1">
        <v>47</v>
      </c>
      <c r="B51" s="1" t="s">
        <v>30</v>
      </c>
      <c r="C51" s="1" t="s">
        <v>92</v>
      </c>
      <c r="D51" s="1">
        <v>2007</v>
      </c>
      <c r="E51" s="1" t="s">
        <v>35</v>
      </c>
      <c r="F51" s="1">
        <v>120</v>
      </c>
      <c r="G51" s="1">
        <v>0</v>
      </c>
    </row>
    <row r="52" spans="1:7">
      <c r="A52" s="1">
        <v>50</v>
      </c>
      <c r="B52" s="1" t="s">
        <v>117</v>
      </c>
      <c r="C52" s="1" t="s">
        <v>96</v>
      </c>
      <c r="D52" s="1">
        <v>2011</v>
      </c>
      <c r="E52" s="1" t="s">
        <v>37</v>
      </c>
      <c r="F52" s="1">
        <v>109</v>
      </c>
      <c r="G52" s="1">
        <v>0</v>
      </c>
    </row>
    <row r="53" spans="1:7">
      <c r="A53" s="1">
        <v>51</v>
      </c>
      <c r="B53" s="1" t="s">
        <v>167</v>
      </c>
      <c r="C53" s="1" t="s">
        <v>97</v>
      </c>
      <c r="D53" s="1">
        <v>2013</v>
      </c>
      <c r="E53" s="1" t="s">
        <v>36</v>
      </c>
      <c r="F53" s="1">
        <v>104</v>
      </c>
      <c r="G53" s="1">
        <v>0</v>
      </c>
    </row>
    <row r="54" spans="1:7">
      <c r="A54" s="1">
        <v>52</v>
      </c>
      <c r="B54" s="1" t="s">
        <v>78</v>
      </c>
      <c r="C54" s="1" t="s">
        <v>94</v>
      </c>
      <c r="D54" s="1">
        <v>2009</v>
      </c>
      <c r="E54" s="1" t="s">
        <v>35</v>
      </c>
      <c r="F54" s="1">
        <v>98</v>
      </c>
      <c r="G54" s="1">
        <v>0</v>
      </c>
    </row>
    <row r="55" spans="1:7">
      <c r="A55" s="1">
        <v>53</v>
      </c>
      <c r="B55" s="1" t="s">
        <v>75</v>
      </c>
      <c r="C55" s="1" t="s">
        <v>96</v>
      </c>
      <c r="D55" s="1">
        <v>2014</v>
      </c>
      <c r="E55" s="1" t="s">
        <v>36</v>
      </c>
      <c r="F55" s="1">
        <v>96</v>
      </c>
      <c r="G55" s="1">
        <v>0</v>
      </c>
    </row>
    <row r="56" spans="1:7">
      <c r="A56" s="1">
        <v>54</v>
      </c>
      <c r="B56" s="1" t="s">
        <v>87</v>
      </c>
      <c r="C56" s="1" t="s">
        <v>96</v>
      </c>
      <c r="D56" s="1">
        <v>2013</v>
      </c>
      <c r="E56" s="1" t="s">
        <v>36</v>
      </c>
      <c r="F56" s="1">
        <v>91</v>
      </c>
      <c r="G56" s="1">
        <v>0</v>
      </c>
    </row>
    <row r="57" spans="1:7">
      <c r="A57" s="1">
        <v>54</v>
      </c>
      <c r="B57" s="1" t="s">
        <v>62</v>
      </c>
      <c r="C57" s="1" t="s">
        <v>100</v>
      </c>
      <c r="D57" s="1">
        <v>2011</v>
      </c>
      <c r="E57" s="1" t="s">
        <v>37</v>
      </c>
      <c r="F57" s="1">
        <v>91</v>
      </c>
      <c r="G57" s="1">
        <v>0</v>
      </c>
    </row>
    <row r="58" spans="1:7">
      <c r="A58" s="1">
        <v>56</v>
      </c>
      <c r="B58" s="1" t="s">
        <v>149</v>
      </c>
      <c r="C58" s="1" t="s">
        <v>92</v>
      </c>
      <c r="D58" s="1">
        <v>2012</v>
      </c>
      <c r="E58" s="1" t="s">
        <v>37</v>
      </c>
      <c r="F58" s="1">
        <v>90</v>
      </c>
      <c r="G58" s="1">
        <v>0</v>
      </c>
    </row>
    <row r="59" spans="1:7">
      <c r="A59" s="1">
        <v>57</v>
      </c>
      <c r="B59" s="1" t="s">
        <v>40</v>
      </c>
      <c r="C59" s="1" t="s">
        <v>92</v>
      </c>
      <c r="D59" s="1">
        <v>2012</v>
      </c>
      <c r="E59" s="1" t="s">
        <v>37</v>
      </c>
      <c r="F59" s="1">
        <v>86</v>
      </c>
      <c r="G59" s="1">
        <v>0</v>
      </c>
    </row>
    <row r="60" spans="1:7">
      <c r="A60" s="1">
        <v>58</v>
      </c>
      <c r="B60" s="1" t="s">
        <v>77</v>
      </c>
      <c r="C60" s="1" t="s">
        <v>101</v>
      </c>
      <c r="D60" s="1">
        <v>2008</v>
      </c>
      <c r="E60" s="1" t="s">
        <v>35</v>
      </c>
      <c r="F60" s="1">
        <v>83</v>
      </c>
      <c r="G60" s="1">
        <v>0</v>
      </c>
    </row>
    <row r="61" spans="1:7">
      <c r="A61" s="1">
        <v>59</v>
      </c>
      <c r="B61" s="1" t="s">
        <v>1</v>
      </c>
      <c r="C61" s="1" t="s">
        <v>92</v>
      </c>
      <c r="D61" s="1">
        <v>2008</v>
      </c>
      <c r="E61" s="1" t="s">
        <v>35</v>
      </c>
      <c r="F61" s="1">
        <v>82</v>
      </c>
      <c r="G61" s="1">
        <v>0</v>
      </c>
    </row>
    <row r="62" spans="1:7">
      <c r="A62" s="1">
        <v>60</v>
      </c>
      <c r="B62" s="1" t="s">
        <v>43</v>
      </c>
      <c r="C62" s="1" t="s">
        <v>92</v>
      </c>
      <c r="D62" s="1">
        <v>2015</v>
      </c>
      <c r="E62" s="1" t="s">
        <v>38</v>
      </c>
      <c r="F62" s="1">
        <v>72</v>
      </c>
      <c r="G62" s="1">
        <v>0</v>
      </c>
    </row>
    <row r="63" spans="1:7">
      <c r="A63" s="1">
        <v>61</v>
      </c>
      <c r="B63" s="1" t="s">
        <v>110</v>
      </c>
      <c r="C63" s="1" t="s">
        <v>96</v>
      </c>
      <c r="D63" s="1">
        <v>2014</v>
      </c>
      <c r="E63" s="1" t="s">
        <v>36</v>
      </c>
      <c r="F63" s="1">
        <v>71</v>
      </c>
      <c r="G63" s="1">
        <v>0</v>
      </c>
    </row>
    <row r="64" spans="1:7">
      <c r="A64" s="1">
        <v>62</v>
      </c>
      <c r="B64" s="1" t="s">
        <v>65</v>
      </c>
      <c r="C64" s="1" t="s">
        <v>95</v>
      </c>
      <c r="D64" s="1">
        <v>2015</v>
      </c>
      <c r="E64" s="1" t="s">
        <v>38</v>
      </c>
      <c r="F64" s="1">
        <v>70</v>
      </c>
      <c r="G64" s="1">
        <v>0</v>
      </c>
    </row>
    <row r="65" spans="1:7">
      <c r="A65" s="1">
        <v>63</v>
      </c>
      <c r="B65" s="1" t="s">
        <v>137</v>
      </c>
      <c r="C65" s="1" t="s">
        <v>96</v>
      </c>
      <c r="D65" s="1">
        <v>2012</v>
      </c>
      <c r="E65" s="1" t="s">
        <v>37</v>
      </c>
      <c r="F65" s="1">
        <v>69</v>
      </c>
      <c r="G65" s="1">
        <v>0</v>
      </c>
    </row>
    <row r="66" spans="1:7">
      <c r="A66" s="1">
        <v>64</v>
      </c>
      <c r="B66" s="1" t="s">
        <v>53</v>
      </c>
      <c r="C66" s="1" t="s">
        <v>92</v>
      </c>
      <c r="D66" s="1">
        <v>2016</v>
      </c>
      <c r="E66" s="1" t="s">
        <v>38</v>
      </c>
      <c r="F66" s="1">
        <v>68</v>
      </c>
      <c r="G66" s="1">
        <v>0</v>
      </c>
    </row>
    <row r="67" spans="1:7">
      <c r="A67" s="1">
        <v>65</v>
      </c>
      <c r="B67" s="1" t="s">
        <v>157</v>
      </c>
      <c r="C67" s="1" t="s">
        <v>92</v>
      </c>
      <c r="D67" s="1">
        <v>2012</v>
      </c>
      <c r="E67" s="1" t="s">
        <v>37</v>
      </c>
      <c r="F67" s="1">
        <v>67</v>
      </c>
      <c r="G67" s="1">
        <v>0</v>
      </c>
    </row>
    <row r="68" spans="1:7">
      <c r="A68" s="1">
        <v>66</v>
      </c>
      <c r="B68" s="1" t="s">
        <v>113</v>
      </c>
      <c r="C68" s="1" t="s">
        <v>96</v>
      </c>
      <c r="D68" s="1">
        <v>2013</v>
      </c>
      <c r="E68" s="1" t="s">
        <v>36</v>
      </c>
      <c r="F68" s="1">
        <v>61</v>
      </c>
      <c r="G68" s="1">
        <v>0</v>
      </c>
    </row>
    <row r="69" spans="1:7">
      <c r="A69" s="1">
        <v>67</v>
      </c>
      <c r="B69" s="1" t="s">
        <v>139</v>
      </c>
      <c r="C69" s="1" t="s">
        <v>95</v>
      </c>
      <c r="D69" s="1">
        <v>2017</v>
      </c>
      <c r="E69" s="1" t="s">
        <v>38</v>
      </c>
      <c r="F69" s="1">
        <v>58</v>
      </c>
      <c r="G69" s="1">
        <v>0</v>
      </c>
    </row>
    <row r="70" spans="1:7">
      <c r="A70" s="1">
        <v>68</v>
      </c>
      <c r="B70" s="1" t="s">
        <v>109</v>
      </c>
      <c r="C70" s="1" t="s">
        <v>92</v>
      </c>
      <c r="D70" s="1">
        <v>2016</v>
      </c>
      <c r="E70" s="1" t="s">
        <v>38</v>
      </c>
      <c r="F70" s="1">
        <v>54</v>
      </c>
      <c r="G70" s="1">
        <v>0</v>
      </c>
    </row>
    <row r="71" spans="1:7">
      <c r="A71" s="1">
        <v>68</v>
      </c>
      <c r="B71" s="1" t="s">
        <v>0</v>
      </c>
      <c r="C71" s="1" t="s">
        <v>93</v>
      </c>
      <c r="D71" s="1">
        <v>2008</v>
      </c>
      <c r="E71" s="1" t="s">
        <v>35</v>
      </c>
      <c r="F71" s="1">
        <v>54</v>
      </c>
      <c r="G71" s="1">
        <v>0</v>
      </c>
    </row>
    <row r="72" spans="1:7">
      <c r="A72" s="1">
        <v>70</v>
      </c>
      <c r="B72" s="1" t="s">
        <v>145</v>
      </c>
      <c r="C72" s="1" t="s">
        <v>99</v>
      </c>
      <c r="D72" s="1">
        <v>2015</v>
      </c>
      <c r="E72" s="1" t="s">
        <v>38</v>
      </c>
      <c r="F72" s="1">
        <v>51</v>
      </c>
      <c r="G72" s="1">
        <v>0</v>
      </c>
    </row>
    <row r="73" spans="1:7">
      <c r="A73" s="1">
        <v>71</v>
      </c>
      <c r="B73" s="1" t="s">
        <v>55</v>
      </c>
      <c r="C73" s="1" t="s">
        <v>92</v>
      </c>
      <c r="D73" s="1">
        <v>2014</v>
      </c>
      <c r="E73" s="1" t="s">
        <v>36</v>
      </c>
      <c r="F73" s="1">
        <v>50</v>
      </c>
      <c r="G73" s="1">
        <v>0</v>
      </c>
    </row>
    <row r="74" spans="1:7">
      <c r="A74" s="1">
        <v>71</v>
      </c>
      <c r="B74" s="1" t="s">
        <v>82</v>
      </c>
      <c r="C74" s="1" t="s">
        <v>96</v>
      </c>
      <c r="D74" s="1">
        <v>2013</v>
      </c>
      <c r="E74" s="1" t="s">
        <v>36</v>
      </c>
      <c r="F74" s="1">
        <v>50</v>
      </c>
      <c r="G74" s="1">
        <v>0</v>
      </c>
    </row>
    <row r="75" spans="1:7">
      <c r="A75" s="1">
        <v>73</v>
      </c>
      <c r="B75" s="1" t="s">
        <v>72</v>
      </c>
      <c r="C75" s="1" t="s">
        <v>98</v>
      </c>
      <c r="D75" s="1">
        <v>2015</v>
      </c>
      <c r="E75" s="1" t="s">
        <v>38</v>
      </c>
      <c r="F75" s="1">
        <v>49</v>
      </c>
      <c r="G75" s="1">
        <v>0</v>
      </c>
    </row>
    <row r="76" spans="1:7">
      <c r="A76" s="1">
        <v>74</v>
      </c>
      <c r="B76" s="1" t="s">
        <v>154</v>
      </c>
      <c r="C76" s="1" t="s">
        <v>100</v>
      </c>
      <c r="D76" s="1">
        <v>2013</v>
      </c>
      <c r="E76" s="1" t="s">
        <v>36</v>
      </c>
      <c r="F76" s="1">
        <v>48</v>
      </c>
      <c r="G76" s="1">
        <v>0</v>
      </c>
    </row>
    <row r="77" spans="1:7">
      <c r="A77" s="1">
        <v>75</v>
      </c>
      <c r="B77" s="1" t="s">
        <v>111</v>
      </c>
      <c r="C77" s="1" t="s">
        <v>96</v>
      </c>
      <c r="D77" s="1">
        <v>2013</v>
      </c>
      <c r="E77" s="1" t="s">
        <v>36</v>
      </c>
      <c r="F77" s="1">
        <v>47</v>
      </c>
      <c r="G77" s="1">
        <v>0</v>
      </c>
    </row>
    <row r="78" spans="1:7">
      <c r="A78" s="1">
        <v>76</v>
      </c>
      <c r="B78" s="1" t="s">
        <v>79</v>
      </c>
      <c r="C78" s="1" t="s">
        <v>94</v>
      </c>
      <c r="D78" s="1">
        <v>2009</v>
      </c>
      <c r="E78" s="1" t="s">
        <v>35</v>
      </c>
      <c r="F78" s="1">
        <v>45</v>
      </c>
      <c r="G78" s="1">
        <v>0</v>
      </c>
    </row>
    <row r="79" spans="1:7">
      <c r="A79" s="1">
        <v>77</v>
      </c>
      <c r="B79" s="1" t="s">
        <v>114</v>
      </c>
      <c r="C79" s="1" t="s">
        <v>93</v>
      </c>
      <c r="D79" s="1">
        <v>2014</v>
      </c>
      <c r="E79" s="1" t="s">
        <v>36</v>
      </c>
      <c r="F79" s="1">
        <v>39</v>
      </c>
      <c r="G79" s="1">
        <v>0</v>
      </c>
    </row>
    <row r="80" spans="1:7">
      <c r="A80" s="1">
        <v>77</v>
      </c>
      <c r="B80" s="1" t="s">
        <v>45</v>
      </c>
      <c r="C80" s="1" t="s">
        <v>97</v>
      </c>
      <c r="D80" s="1">
        <v>2010</v>
      </c>
      <c r="E80" s="1" t="s">
        <v>35</v>
      </c>
      <c r="F80" s="1">
        <v>39</v>
      </c>
      <c r="G80" s="1">
        <v>0</v>
      </c>
    </row>
    <row r="81" spans="1:7">
      <c r="A81" s="1">
        <v>79</v>
      </c>
      <c r="B81" s="1" t="s">
        <v>118</v>
      </c>
      <c r="C81" s="1" t="s">
        <v>97</v>
      </c>
      <c r="D81" s="1">
        <v>2013</v>
      </c>
      <c r="E81" s="1" t="s">
        <v>36</v>
      </c>
      <c r="F81" s="1">
        <v>37</v>
      </c>
      <c r="G81" s="1">
        <v>0</v>
      </c>
    </row>
    <row r="82" spans="1:7">
      <c r="A82" s="1">
        <v>80</v>
      </c>
      <c r="B82" s="1" t="s">
        <v>150</v>
      </c>
      <c r="C82" s="1" t="s">
        <v>92</v>
      </c>
      <c r="D82" s="1">
        <v>2013</v>
      </c>
      <c r="E82" s="1" t="s">
        <v>36</v>
      </c>
      <c r="F82" s="1">
        <v>35</v>
      </c>
      <c r="G82" s="1">
        <v>0</v>
      </c>
    </row>
    <row r="83" spans="1:7">
      <c r="A83" s="1">
        <v>80</v>
      </c>
      <c r="B83" s="1" t="s">
        <v>138</v>
      </c>
      <c r="C83" s="1" t="s">
        <v>96</v>
      </c>
      <c r="D83" s="1">
        <v>2014</v>
      </c>
      <c r="E83" s="1" t="s">
        <v>36</v>
      </c>
      <c r="F83" s="1">
        <v>35</v>
      </c>
      <c r="G83" s="1">
        <v>0</v>
      </c>
    </row>
    <row r="84" spans="1:7">
      <c r="A84" s="1">
        <v>82</v>
      </c>
      <c r="B84" s="1" t="s">
        <v>133</v>
      </c>
      <c r="C84" s="1" t="s">
        <v>100</v>
      </c>
      <c r="D84" s="1">
        <v>2013</v>
      </c>
      <c r="E84" s="1" t="s">
        <v>36</v>
      </c>
      <c r="F84" s="1">
        <v>34</v>
      </c>
      <c r="G84" s="1">
        <v>0</v>
      </c>
    </row>
    <row r="85" spans="1:7">
      <c r="A85" s="1">
        <v>83</v>
      </c>
      <c r="B85" s="1" t="s">
        <v>74</v>
      </c>
      <c r="C85" s="1" t="s">
        <v>97</v>
      </c>
      <c r="D85" s="1">
        <v>2013</v>
      </c>
      <c r="E85" s="1" t="s">
        <v>36</v>
      </c>
      <c r="F85" s="1">
        <v>33</v>
      </c>
      <c r="G85" s="1">
        <v>0</v>
      </c>
    </row>
    <row r="86" spans="1:7">
      <c r="A86" s="1">
        <v>84</v>
      </c>
      <c r="B86" s="1" t="s">
        <v>158</v>
      </c>
      <c r="C86" s="1" t="s">
        <v>160</v>
      </c>
      <c r="D86" s="1">
        <v>2010</v>
      </c>
      <c r="E86" s="1" t="s">
        <v>35</v>
      </c>
      <c r="F86" s="1">
        <v>30</v>
      </c>
      <c r="G86" s="1">
        <v>0</v>
      </c>
    </row>
    <row r="87" spans="1:7">
      <c r="A87" s="1">
        <v>84</v>
      </c>
      <c r="B87" s="1" t="s">
        <v>129</v>
      </c>
      <c r="C87" s="1" t="s">
        <v>96</v>
      </c>
      <c r="D87" s="1">
        <v>2013</v>
      </c>
      <c r="E87" s="1" t="s">
        <v>36</v>
      </c>
      <c r="F87" s="1">
        <v>30</v>
      </c>
      <c r="G87" s="1">
        <v>0</v>
      </c>
    </row>
    <row r="88" spans="1:7">
      <c r="A88" s="1">
        <v>84</v>
      </c>
      <c r="B88" s="1" t="s">
        <v>58</v>
      </c>
      <c r="C88" s="1" t="s">
        <v>160</v>
      </c>
      <c r="D88" s="1">
        <v>2010</v>
      </c>
      <c r="E88" s="1" t="s">
        <v>35</v>
      </c>
      <c r="F88" s="1">
        <v>30</v>
      </c>
      <c r="G88" s="1">
        <v>0</v>
      </c>
    </row>
    <row r="89" spans="1:7">
      <c r="A89" s="1">
        <v>87</v>
      </c>
      <c r="B89" s="1" t="s">
        <v>140</v>
      </c>
      <c r="C89" s="1" t="s">
        <v>96</v>
      </c>
      <c r="D89" s="1">
        <v>2014</v>
      </c>
      <c r="E89" s="1" t="s">
        <v>36</v>
      </c>
      <c r="F89" s="1">
        <v>29</v>
      </c>
      <c r="G89" s="1">
        <v>0</v>
      </c>
    </row>
    <row r="90" spans="1:7">
      <c r="A90" s="1">
        <v>88</v>
      </c>
      <c r="B90" s="1" t="s">
        <v>128</v>
      </c>
      <c r="C90" s="1" t="s">
        <v>96</v>
      </c>
      <c r="D90" s="1">
        <v>2014</v>
      </c>
      <c r="E90" s="1" t="s">
        <v>36</v>
      </c>
      <c r="F90" s="1">
        <v>28</v>
      </c>
      <c r="G90" s="1">
        <v>0</v>
      </c>
    </row>
    <row r="91" spans="1:7">
      <c r="A91" s="1">
        <v>89</v>
      </c>
      <c r="B91" s="1" t="s">
        <v>147</v>
      </c>
      <c r="C91" s="1" t="s">
        <v>96</v>
      </c>
      <c r="D91" s="1">
        <v>2011</v>
      </c>
      <c r="E91" s="1" t="s">
        <v>37</v>
      </c>
      <c r="F91" s="1">
        <v>25</v>
      </c>
      <c r="G91" s="1">
        <v>0</v>
      </c>
    </row>
    <row r="92" spans="1:7">
      <c r="A92" s="1">
        <v>90</v>
      </c>
      <c r="B92" s="1" t="s">
        <v>142</v>
      </c>
      <c r="C92" s="1" t="s">
        <v>96</v>
      </c>
      <c r="D92" s="1">
        <v>2013</v>
      </c>
      <c r="E92" s="1" t="s">
        <v>36</v>
      </c>
      <c r="F92" s="1">
        <v>24</v>
      </c>
      <c r="G92" s="1">
        <v>0</v>
      </c>
    </row>
    <row r="93" spans="1:7">
      <c r="A93" s="1">
        <v>91</v>
      </c>
      <c r="B93" s="1" t="s">
        <v>134</v>
      </c>
      <c r="C93" s="1" t="s">
        <v>100</v>
      </c>
      <c r="D93" s="1">
        <v>2015</v>
      </c>
      <c r="E93" s="1" t="s">
        <v>38</v>
      </c>
      <c r="F93" s="1">
        <v>23</v>
      </c>
      <c r="G93" s="1">
        <v>0</v>
      </c>
    </row>
    <row r="94" spans="1:7">
      <c r="A94" s="1">
        <v>92</v>
      </c>
      <c r="B94" s="1" t="s">
        <v>122</v>
      </c>
      <c r="C94" s="1" t="s">
        <v>93</v>
      </c>
      <c r="D94" s="1">
        <v>2015</v>
      </c>
      <c r="E94" s="1" t="s">
        <v>38</v>
      </c>
      <c r="F94" s="1">
        <v>20</v>
      </c>
      <c r="G94" s="1">
        <v>0</v>
      </c>
    </row>
    <row r="95" spans="1:7">
      <c r="A95" s="1">
        <v>93</v>
      </c>
      <c r="B95" s="1" t="s">
        <v>148</v>
      </c>
      <c r="C95" s="1" t="s">
        <v>95</v>
      </c>
      <c r="D95" s="1">
        <v>2012</v>
      </c>
      <c r="E95" s="1" t="s">
        <v>37</v>
      </c>
      <c r="F95" s="1">
        <v>19</v>
      </c>
      <c r="G95" s="1">
        <v>0</v>
      </c>
    </row>
    <row r="96" spans="1:7">
      <c r="A96" s="1">
        <v>94</v>
      </c>
      <c r="B96" s="1" t="s">
        <v>130</v>
      </c>
      <c r="C96" s="1" t="s">
        <v>100</v>
      </c>
      <c r="D96" s="1">
        <v>2013</v>
      </c>
      <c r="E96" s="1" t="s">
        <v>36</v>
      </c>
      <c r="F96" s="1">
        <v>17</v>
      </c>
      <c r="G96" s="1">
        <v>0</v>
      </c>
    </row>
    <row r="97" spans="1:7">
      <c r="A97" s="1">
        <v>95</v>
      </c>
      <c r="B97" s="1" t="s">
        <v>143</v>
      </c>
      <c r="C97" s="1" t="s">
        <v>98</v>
      </c>
      <c r="D97" s="1">
        <v>2016</v>
      </c>
      <c r="E97" s="1" t="s">
        <v>38</v>
      </c>
      <c r="F97" s="1">
        <v>16</v>
      </c>
      <c r="G97" s="1">
        <v>0</v>
      </c>
    </row>
    <row r="98" spans="1:7">
      <c r="A98" s="1">
        <v>96</v>
      </c>
      <c r="B98" s="1" t="s">
        <v>161</v>
      </c>
      <c r="C98" s="1" t="s">
        <v>96</v>
      </c>
      <c r="D98" s="1">
        <v>2013</v>
      </c>
      <c r="E98" s="1" t="s">
        <v>36</v>
      </c>
      <c r="F98" s="1">
        <v>12</v>
      </c>
      <c r="G98" s="1">
        <v>0</v>
      </c>
    </row>
    <row r="99" spans="1:7">
      <c r="A99" s="1">
        <v>97</v>
      </c>
      <c r="B99" s="1" t="s">
        <v>151</v>
      </c>
      <c r="C99" s="1" t="s">
        <v>92</v>
      </c>
      <c r="D99" s="1">
        <v>2016</v>
      </c>
      <c r="E99" s="1" t="s">
        <v>38</v>
      </c>
      <c r="F99" s="1">
        <v>11</v>
      </c>
      <c r="G99" s="1">
        <v>0</v>
      </c>
    </row>
    <row r="100" spans="1:7">
      <c r="A100" s="1">
        <v>97</v>
      </c>
      <c r="B100" s="1" t="s">
        <v>153</v>
      </c>
      <c r="C100" s="1" t="s">
        <v>93</v>
      </c>
      <c r="D100" s="1">
        <v>2016</v>
      </c>
      <c r="E100" s="1" t="s">
        <v>38</v>
      </c>
      <c r="F100" s="1">
        <v>11</v>
      </c>
      <c r="G100" s="1">
        <v>0</v>
      </c>
    </row>
    <row r="101" spans="1:7">
      <c r="A101" s="1">
        <v>97</v>
      </c>
      <c r="B101" s="1" t="s">
        <v>152</v>
      </c>
      <c r="C101" s="1" t="s">
        <v>93</v>
      </c>
      <c r="D101" s="1">
        <v>2014</v>
      </c>
      <c r="E101" s="1" t="s">
        <v>36</v>
      </c>
      <c r="F101" s="1">
        <v>11</v>
      </c>
      <c r="G101" s="1">
        <v>0</v>
      </c>
    </row>
    <row r="102" spans="1:7">
      <c r="A102" s="1">
        <v>100</v>
      </c>
      <c r="B102" s="1" t="s">
        <v>166</v>
      </c>
      <c r="C102" s="1" t="s">
        <v>98</v>
      </c>
      <c r="D102" s="1">
        <v>2016</v>
      </c>
      <c r="E102" s="1" t="s">
        <v>38</v>
      </c>
      <c r="F102" s="1">
        <v>9</v>
      </c>
      <c r="G102" s="1">
        <v>0</v>
      </c>
    </row>
    <row r="103" spans="1:7">
      <c r="A103" s="1">
        <v>101</v>
      </c>
      <c r="B103" s="1" t="s">
        <v>168</v>
      </c>
      <c r="C103" s="1" t="s">
        <v>98</v>
      </c>
      <c r="D103" s="1">
        <v>2017</v>
      </c>
      <c r="E103" s="1" t="s">
        <v>38</v>
      </c>
      <c r="F103" s="1">
        <v>3</v>
      </c>
      <c r="G103" s="1">
        <v>0</v>
      </c>
    </row>
    <row r="104" spans="1:7">
      <c r="A104" s="1">
        <v>101</v>
      </c>
      <c r="B104" s="1" t="s">
        <v>146</v>
      </c>
      <c r="C104" s="1" t="s">
        <v>98</v>
      </c>
      <c r="D104" s="1">
        <v>2018</v>
      </c>
      <c r="E104" s="1" t="s">
        <v>38</v>
      </c>
      <c r="F104" s="1">
        <v>3</v>
      </c>
      <c r="G104" s="1">
        <v>0</v>
      </c>
    </row>
    <row r="105" spans="1:7">
      <c r="A105" s="1">
        <v>102</v>
      </c>
      <c r="B105" s="1" t="s">
        <v>146</v>
      </c>
      <c r="C105" s="1" t="s">
        <v>98</v>
      </c>
      <c r="D105" s="1">
        <v>2018</v>
      </c>
      <c r="E105" s="1" t="s">
        <v>38</v>
      </c>
      <c r="F105" s="1">
        <v>3</v>
      </c>
      <c r="G105" s="1">
        <v>0</v>
      </c>
    </row>
    <row r="107" spans="1:7" ht="23.25">
      <c r="A107" s="13" t="s">
        <v>46</v>
      </c>
    </row>
    <row r="108" spans="1:7">
      <c r="A108" s="5" t="s">
        <v>10</v>
      </c>
      <c r="B108" s="5" t="s">
        <v>5</v>
      </c>
      <c r="C108" s="5" t="s">
        <v>6</v>
      </c>
      <c r="D108" s="5" t="s">
        <v>7</v>
      </c>
      <c r="E108" s="5" t="s">
        <v>8</v>
      </c>
      <c r="F108" s="5" t="s">
        <v>9</v>
      </c>
      <c r="G108" s="5" t="s">
        <v>120</v>
      </c>
    </row>
    <row r="109" spans="1:7">
      <c r="A109" s="1">
        <v>1</v>
      </c>
      <c r="B109" s="1" t="s">
        <v>57</v>
      </c>
      <c r="C109" s="1" t="s">
        <v>96</v>
      </c>
      <c r="D109" s="1">
        <v>2010</v>
      </c>
      <c r="E109" s="6" t="s">
        <v>35</v>
      </c>
      <c r="F109" s="1">
        <v>291</v>
      </c>
      <c r="G109" s="1"/>
    </row>
    <row r="110" spans="1:7">
      <c r="A110" s="1">
        <v>2</v>
      </c>
      <c r="B110" s="1" t="s">
        <v>4</v>
      </c>
      <c r="C110" s="1" t="s">
        <v>92</v>
      </c>
      <c r="D110" s="1">
        <v>2008</v>
      </c>
      <c r="E110" s="6" t="s">
        <v>35</v>
      </c>
      <c r="F110" s="1">
        <v>290</v>
      </c>
      <c r="G110" s="1"/>
    </row>
    <row r="111" spans="1:7">
      <c r="A111" s="1">
        <v>3</v>
      </c>
      <c r="B111" s="1" t="s">
        <v>21</v>
      </c>
      <c r="C111" s="1" t="s">
        <v>92</v>
      </c>
      <c r="D111" s="1">
        <v>2009</v>
      </c>
      <c r="E111" s="6" t="s">
        <v>35</v>
      </c>
      <c r="F111" s="1">
        <v>257</v>
      </c>
      <c r="G111" s="1"/>
    </row>
    <row r="112" spans="1:7">
      <c r="A112" s="1">
        <v>4</v>
      </c>
      <c r="B112" s="1" t="s">
        <v>2</v>
      </c>
      <c r="C112" s="1" t="s">
        <v>92</v>
      </c>
      <c r="D112" s="1">
        <v>2009</v>
      </c>
      <c r="E112" s="6" t="s">
        <v>35</v>
      </c>
      <c r="F112" s="1">
        <v>249</v>
      </c>
      <c r="G112" s="1"/>
    </row>
    <row r="113" spans="1:7">
      <c r="A113" s="1">
        <v>5</v>
      </c>
      <c r="B113" s="1" t="s">
        <v>26</v>
      </c>
      <c r="C113" s="1" t="s">
        <v>92</v>
      </c>
      <c r="D113" s="1">
        <v>2010</v>
      </c>
      <c r="E113" s="6" t="s">
        <v>35</v>
      </c>
      <c r="F113" s="1">
        <v>175</v>
      </c>
      <c r="G113" s="1"/>
    </row>
    <row r="114" spans="1:7">
      <c r="A114" s="1">
        <v>6</v>
      </c>
      <c r="B114" s="1" t="s">
        <v>56</v>
      </c>
      <c r="C114" s="1" t="s">
        <v>98</v>
      </c>
      <c r="D114" s="1">
        <v>2008</v>
      </c>
      <c r="E114" s="6" t="s">
        <v>35</v>
      </c>
      <c r="F114" s="1">
        <v>163</v>
      </c>
      <c r="G114" s="1"/>
    </row>
    <row r="115" spans="1:7">
      <c r="A115" s="1">
        <v>7</v>
      </c>
      <c r="B115" s="1" t="s">
        <v>32</v>
      </c>
      <c r="C115" s="1" t="s">
        <v>92</v>
      </c>
      <c r="D115" s="1">
        <v>2009</v>
      </c>
      <c r="E115" s="6" t="s">
        <v>35</v>
      </c>
      <c r="F115" s="1">
        <v>144</v>
      </c>
      <c r="G115" s="1"/>
    </row>
    <row r="116" spans="1:7">
      <c r="A116" s="1">
        <v>8</v>
      </c>
      <c r="B116" s="1" t="s">
        <v>115</v>
      </c>
      <c r="C116" s="1" t="s">
        <v>96</v>
      </c>
      <c r="D116" s="1">
        <v>2010</v>
      </c>
      <c r="E116" s="6" t="s">
        <v>35</v>
      </c>
      <c r="F116" s="1">
        <v>120</v>
      </c>
      <c r="G116" s="1"/>
    </row>
    <row r="117" spans="1:7">
      <c r="A117" s="1">
        <v>9</v>
      </c>
      <c r="B117" s="1" t="s">
        <v>30</v>
      </c>
      <c r="C117" s="1" t="s">
        <v>92</v>
      </c>
      <c r="D117" s="1">
        <v>2007</v>
      </c>
      <c r="E117" s="6" t="s">
        <v>35</v>
      </c>
      <c r="F117" s="1">
        <v>120</v>
      </c>
      <c r="G117" s="1"/>
    </row>
    <row r="118" spans="1:7">
      <c r="A118" s="1">
        <v>10</v>
      </c>
      <c r="B118" s="1" t="s">
        <v>78</v>
      </c>
      <c r="C118" s="1" t="s">
        <v>94</v>
      </c>
      <c r="D118" s="1">
        <v>2009</v>
      </c>
      <c r="E118" s="6" t="s">
        <v>35</v>
      </c>
      <c r="F118" s="1">
        <v>98</v>
      </c>
      <c r="G118" s="1"/>
    </row>
    <row r="119" spans="1:7">
      <c r="A119" s="1">
        <v>11</v>
      </c>
      <c r="B119" s="1" t="s">
        <v>77</v>
      </c>
      <c r="C119" s="1" t="s">
        <v>101</v>
      </c>
      <c r="D119" s="1">
        <v>2008</v>
      </c>
      <c r="E119" s="6" t="s">
        <v>35</v>
      </c>
      <c r="F119" s="1">
        <v>83</v>
      </c>
      <c r="G119" s="1"/>
    </row>
    <row r="120" spans="1:7">
      <c r="A120" s="1">
        <v>12</v>
      </c>
      <c r="B120" s="1" t="s">
        <v>1</v>
      </c>
      <c r="C120" s="1" t="s">
        <v>92</v>
      </c>
      <c r="D120" s="1">
        <v>2008</v>
      </c>
      <c r="E120" s="6" t="s">
        <v>35</v>
      </c>
      <c r="F120" s="1">
        <v>82</v>
      </c>
      <c r="G120" s="1"/>
    </row>
    <row r="121" spans="1:7">
      <c r="A121" s="1">
        <v>13</v>
      </c>
      <c r="B121" s="1" t="s">
        <v>0</v>
      </c>
      <c r="C121" s="1" t="s">
        <v>93</v>
      </c>
      <c r="D121" s="1">
        <v>2008</v>
      </c>
      <c r="E121" s="6" t="s">
        <v>35</v>
      </c>
      <c r="F121" s="1">
        <v>54</v>
      </c>
      <c r="G121" s="1"/>
    </row>
    <row r="122" spans="1:7">
      <c r="A122" s="1">
        <v>14</v>
      </c>
      <c r="B122" s="1" t="s">
        <v>79</v>
      </c>
      <c r="C122" s="1" t="s">
        <v>94</v>
      </c>
      <c r="D122" s="1">
        <v>2009</v>
      </c>
      <c r="E122" s="6" t="s">
        <v>35</v>
      </c>
      <c r="F122" s="1">
        <v>45</v>
      </c>
      <c r="G122" s="1"/>
    </row>
    <row r="123" spans="1:7">
      <c r="A123" s="1">
        <v>15</v>
      </c>
      <c r="B123" s="1" t="s">
        <v>45</v>
      </c>
      <c r="C123" s="1" t="s">
        <v>97</v>
      </c>
      <c r="D123" s="1">
        <v>2010</v>
      </c>
      <c r="E123" s="6" t="s">
        <v>35</v>
      </c>
      <c r="F123" s="1">
        <v>39</v>
      </c>
      <c r="G123" s="1"/>
    </row>
    <row r="124" spans="1:7">
      <c r="A124" s="1">
        <v>16</v>
      </c>
      <c r="B124" s="1" t="s">
        <v>158</v>
      </c>
      <c r="C124" s="1" t="s">
        <v>160</v>
      </c>
      <c r="D124" s="1">
        <v>2010</v>
      </c>
      <c r="E124" s="6" t="s">
        <v>35</v>
      </c>
      <c r="F124" s="1">
        <v>30</v>
      </c>
      <c r="G124" s="1"/>
    </row>
    <row r="125" spans="1:7">
      <c r="A125" s="1">
        <v>16</v>
      </c>
      <c r="B125" s="1" t="s">
        <v>58</v>
      </c>
      <c r="C125" s="1" t="s">
        <v>160</v>
      </c>
      <c r="D125" s="1">
        <v>2010</v>
      </c>
      <c r="E125" s="6" t="s">
        <v>35</v>
      </c>
      <c r="F125" s="1">
        <v>30</v>
      </c>
      <c r="G125" s="1"/>
    </row>
    <row r="127" spans="1:7" ht="23.25">
      <c r="A127" s="13" t="s">
        <v>47</v>
      </c>
    </row>
    <row r="128" spans="1:7">
      <c r="A128" s="5" t="s">
        <v>10</v>
      </c>
      <c r="B128" s="5" t="s">
        <v>5</v>
      </c>
      <c r="C128" s="5" t="s">
        <v>6</v>
      </c>
      <c r="D128" s="5" t="s">
        <v>7</v>
      </c>
      <c r="E128" s="5" t="s">
        <v>8</v>
      </c>
      <c r="F128" s="5" t="s">
        <v>9</v>
      </c>
      <c r="G128" s="5" t="s">
        <v>120</v>
      </c>
    </row>
    <row r="129" spans="1:7">
      <c r="A129" s="1">
        <v>1</v>
      </c>
      <c r="B129" s="1" t="s">
        <v>61</v>
      </c>
      <c r="C129" s="1" t="s">
        <v>96</v>
      </c>
      <c r="D129" s="1">
        <v>2012</v>
      </c>
      <c r="E129" s="1" t="s">
        <v>37</v>
      </c>
      <c r="F129" s="1">
        <v>398</v>
      </c>
      <c r="G129" s="1"/>
    </row>
    <row r="130" spans="1:7">
      <c r="A130" s="1">
        <v>2</v>
      </c>
      <c r="B130" s="1" t="s">
        <v>86</v>
      </c>
      <c r="C130" s="1" t="s">
        <v>96</v>
      </c>
      <c r="D130" s="1">
        <v>2012</v>
      </c>
      <c r="E130" s="1" t="s">
        <v>37</v>
      </c>
      <c r="F130" s="1">
        <v>382</v>
      </c>
      <c r="G130" s="1"/>
    </row>
    <row r="131" spans="1:7">
      <c r="A131" s="1">
        <v>3</v>
      </c>
      <c r="B131" s="1" t="s">
        <v>27</v>
      </c>
      <c r="C131" s="1" t="s">
        <v>96</v>
      </c>
      <c r="D131" s="1">
        <v>2011</v>
      </c>
      <c r="E131" s="1" t="s">
        <v>37</v>
      </c>
      <c r="F131" s="1">
        <v>365</v>
      </c>
      <c r="G131" s="1"/>
    </row>
    <row r="132" spans="1:7">
      <c r="A132" s="1">
        <v>4</v>
      </c>
      <c r="B132" s="1" t="s">
        <v>29</v>
      </c>
      <c r="C132" s="1" t="s">
        <v>99</v>
      </c>
      <c r="D132" s="1">
        <v>2012</v>
      </c>
      <c r="E132" s="1" t="s">
        <v>37</v>
      </c>
      <c r="F132" s="1">
        <v>358</v>
      </c>
      <c r="G132" s="1"/>
    </row>
    <row r="133" spans="1:7">
      <c r="A133" s="1">
        <v>5</v>
      </c>
      <c r="B133" s="1" t="s">
        <v>73</v>
      </c>
      <c r="C133" s="1" t="s">
        <v>92</v>
      </c>
      <c r="D133" s="1">
        <v>2011</v>
      </c>
      <c r="E133" s="1" t="s">
        <v>37</v>
      </c>
      <c r="F133" s="1">
        <v>352</v>
      </c>
      <c r="G133" s="1"/>
    </row>
    <row r="134" spans="1:7">
      <c r="A134" s="1">
        <v>6</v>
      </c>
      <c r="B134" s="1" t="s">
        <v>67</v>
      </c>
      <c r="C134" s="1" t="s">
        <v>98</v>
      </c>
      <c r="D134" s="1">
        <v>2011</v>
      </c>
      <c r="E134" s="1" t="s">
        <v>37</v>
      </c>
      <c r="F134" s="1">
        <v>341</v>
      </c>
      <c r="G134" s="1"/>
    </row>
    <row r="135" spans="1:7">
      <c r="A135" s="1">
        <v>7</v>
      </c>
      <c r="B135" s="1" t="s">
        <v>69</v>
      </c>
      <c r="C135" s="1" t="s">
        <v>92</v>
      </c>
      <c r="D135" s="1">
        <v>2012</v>
      </c>
      <c r="E135" s="1" t="s">
        <v>37</v>
      </c>
      <c r="F135" s="1">
        <v>331</v>
      </c>
      <c r="G135" s="1"/>
    </row>
    <row r="136" spans="1:7">
      <c r="A136" s="1">
        <v>8</v>
      </c>
      <c r="B136" s="1" t="s">
        <v>28</v>
      </c>
      <c r="C136" s="1" t="s">
        <v>96</v>
      </c>
      <c r="D136" s="1">
        <v>2011</v>
      </c>
      <c r="E136" s="1" t="s">
        <v>37</v>
      </c>
      <c r="F136" s="1">
        <v>324</v>
      </c>
      <c r="G136" s="1"/>
    </row>
    <row r="137" spans="1:7">
      <c r="A137" s="1">
        <v>9</v>
      </c>
      <c r="B137" s="1" t="s">
        <v>68</v>
      </c>
      <c r="C137" s="1" t="s">
        <v>92</v>
      </c>
      <c r="D137" s="1">
        <v>2012</v>
      </c>
      <c r="E137" s="1" t="s">
        <v>37</v>
      </c>
      <c r="F137" s="1">
        <v>315</v>
      </c>
      <c r="G137" s="1"/>
    </row>
    <row r="138" spans="1:7">
      <c r="A138" s="1">
        <v>10</v>
      </c>
      <c r="B138" s="1" t="s">
        <v>106</v>
      </c>
      <c r="C138" s="1" t="s">
        <v>96</v>
      </c>
      <c r="D138" s="1">
        <v>2011</v>
      </c>
      <c r="E138" s="1" t="s">
        <v>37</v>
      </c>
      <c r="F138" s="1">
        <v>299</v>
      </c>
      <c r="G138" s="1"/>
    </row>
    <row r="139" spans="1:7">
      <c r="A139" s="1">
        <v>11</v>
      </c>
      <c r="B139" s="1" t="s">
        <v>76</v>
      </c>
      <c r="C139" s="1" t="s">
        <v>92</v>
      </c>
      <c r="D139" s="1">
        <v>2012</v>
      </c>
      <c r="E139" s="1" t="s">
        <v>37</v>
      </c>
      <c r="F139" s="1">
        <v>278</v>
      </c>
      <c r="G139" s="1"/>
    </row>
    <row r="140" spans="1:7">
      <c r="A140" s="1">
        <v>12</v>
      </c>
      <c r="B140" s="1" t="s">
        <v>108</v>
      </c>
      <c r="C140" s="1" t="s">
        <v>96</v>
      </c>
      <c r="D140" s="1">
        <v>2012</v>
      </c>
      <c r="E140" s="1" t="s">
        <v>37</v>
      </c>
      <c r="F140" s="1">
        <v>271</v>
      </c>
      <c r="G140" s="1"/>
    </row>
    <row r="141" spans="1:7">
      <c r="A141" s="1">
        <v>13</v>
      </c>
      <c r="B141" s="1" t="s">
        <v>33</v>
      </c>
      <c r="C141" s="1" t="s">
        <v>92</v>
      </c>
      <c r="D141" s="1">
        <v>2011</v>
      </c>
      <c r="E141" s="1" t="s">
        <v>37</v>
      </c>
      <c r="F141" s="1">
        <v>259</v>
      </c>
      <c r="G141" s="1"/>
    </row>
    <row r="142" spans="1:7">
      <c r="A142" s="1">
        <v>14</v>
      </c>
      <c r="B142" s="1" t="s">
        <v>66</v>
      </c>
      <c r="C142" s="1" t="s">
        <v>96</v>
      </c>
      <c r="D142" s="1">
        <v>2012</v>
      </c>
      <c r="E142" s="1" t="s">
        <v>37</v>
      </c>
      <c r="F142" s="1">
        <v>245</v>
      </c>
      <c r="G142" s="1"/>
    </row>
    <row r="143" spans="1:7">
      <c r="A143" s="1">
        <v>15</v>
      </c>
      <c r="B143" s="1" t="s">
        <v>107</v>
      </c>
      <c r="C143" s="1" t="s">
        <v>96</v>
      </c>
      <c r="D143" s="1">
        <v>2011</v>
      </c>
      <c r="E143" s="1" t="s">
        <v>37</v>
      </c>
      <c r="F143" s="1">
        <v>235</v>
      </c>
      <c r="G143" s="1"/>
    </row>
    <row r="144" spans="1:7">
      <c r="A144" s="1">
        <v>16</v>
      </c>
      <c r="B144" s="1" t="s">
        <v>83</v>
      </c>
      <c r="C144" s="1" t="s">
        <v>96</v>
      </c>
      <c r="D144" s="1">
        <v>2012</v>
      </c>
      <c r="E144" s="1" t="s">
        <v>37</v>
      </c>
      <c r="F144" s="1">
        <v>222</v>
      </c>
      <c r="G144" s="1"/>
    </row>
    <row r="145" spans="1:7">
      <c r="A145" s="1">
        <v>17</v>
      </c>
      <c r="B145" s="1" t="s">
        <v>105</v>
      </c>
      <c r="C145" s="1" t="s">
        <v>95</v>
      </c>
      <c r="D145" s="1">
        <v>2012</v>
      </c>
      <c r="E145" s="1" t="s">
        <v>37</v>
      </c>
      <c r="F145" s="1">
        <v>187</v>
      </c>
      <c r="G145" s="1"/>
    </row>
    <row r="146" spans="1:7">
      <c r="A146" s="1">
        <v>18</v>
      </c>
      <c r="B146" s="1" t="s">
        <v>116</v>
      </c>
      <c r="C146" s="1" t="s">
        <v>96</v>
      </c>
      <c r="D146" s="1">
        <v>2011</v>
      </c>
      <c r="E146" s="1" t="s">
        <v>37</v>
      </c>
      <c r="F146" s="1">
        <v>168</v>
      </c>
      <c r="G146" s="1"/>
    </row>
    <row r="147" spans="1:7">
      <c r="A147" s="1">
        <v>19</v>
      </c>
      <c r="B147" s="1" t="s">
        <v>60</v>
      </c>
      <c r="C147" s="1" t="s">
        <v>96</v>
      </c>
      <c r="D147" s="1">
        <v>2011</v>
      </c>
      <c r="E147" s="1" t="s">
        <v>37</v>
      </c>
      <c r="F147" s="1">
        <v>160</v>
      </c>
      <c r="G147" s="1"/>
    </row>
    <row r="148" spans="1:7">
      <c r="A148" s="1">
        <v>20</v>
      </c>
      <c r="B148" s="1" t="s">
        <v>136</v>
      </c>
      <c r="C148" s="1" t="s">
        <v>92</v>
      </c>
      <c r="D148" s="1">
        <v>2011</v>
      </c>
      <c r="E148" s="1" t="s">
        <v>37</v>
      </c>
      <c r="F148" s="1">
        <v>136</v>
      </c>
      <c r="G148" s="1"/>
    </row>
    <row r="149" spans="1:7">
      <c r="A149" s="1">
        <v>20</v>
      </c>
      <c r="B149" s="1" t="s">
        <v>126</v>
      </c>
      <c r="C149" s="1" t="s">
        <v>100</v>
      </c>
      <c r="D149" s="1">
        <v>2012</v>
      </c>
      <c r="E149" s="1" t="s">
        <v>37</v>
      </c>
      <c r="F149" s="1">
        <v>136</v>
      </c>
      <c r="G149" s="1"/>
    </row>
    <row r="150" spans="1:7">
      <c r="A150" s="1">
        <v>22</v>
      </c>
      <c r="B150" s="1" t="s">
        <v>135</v>
      </c>
      <c r="C150" s="1" t="s">
        <v>95</v>
      </c>
      <c r="D150" s="1">
        <v>2011</v>
      </c>
      <c r="E150" s="1" t="s">
        <v>37</v>
      </c>
      <c r="F150" s="1">
        <v>133</v>
      </c>
      <c r="G150" s="1"/>
    </row>
    <row r="151" spans="1:7">
      <c r="A151" s="1">
        <v>23</v>
      </c>
      <c r="B151" s="1" t="s">
        <v>70</v>
      </c>
      <c r="C151" s="1" t="s">
        <v>99</v>
      </c>
      <c r="D151" s="1">
        <v>2011</v>
      </c>
      <c r="E151" s="1" t="s">
        <v>37</v>
      </c>
      <c r="F151" s="1">
        <v>131</v>
      </c>
      <c r="G151" s="1"/>
    </row>
    <row r="152" spans="1:7">
      <c r="A152" s="1">
        <v>24</v>
      </c>
      <c r="B152" s="1" t="s">
        <v>125</v>
      </c>
      <c r="C152" s="1" t="s">
        <v>100</v>
      </c>
      <c r="D152" s="1">
        <v>2011</v>
      </c>
      <c r="E152" s="1" t="s">
        <v>37</v>
      </c>
      <c r="F152" s="1">
        <v>129</v>
      </c>
      <c r="G152" s="1"/>
    </row>
    <row r="153" spans="1:7">
      <c r="A153" s="1">
        <v>25</v>
      </c>
      <c r="B153" s="1" t="s">
        <v>117</v>
      </c>
      <c r="C153" s="1" t="s">
        <v>96</v>
      </c>
      <c r="D153" s="1">
        <v>2011</v>
      </c>
      <c r="E153" s="1" t="s">
        <v>37</v>
      </c>
      <c r="F153" s="1">
        <v>109</v>
      </c>
      <c r="G153" s="1"/>
    </row>
    <row r="154" spans="1:7">
      <c r="A154" s="1">
        <v>26</v>
      </c>
      <c r="B154" s="1" t="s">
        <v>62</v>
      </c>
      <c r="C154" s="1" t="s">
        <v>100</v>
      </c>
      <c r="D154" s="1">
        <v>2011</v>
      </c>
      <c r="E154" s="1" t="s">
        <v>37</v>
      </c>
      <c r="F154" s="1">
        <v>91</v>
      </c>
      <c r="G154" s="1"/>
    </row>
    <row r="155" spans="1:7">
      <c r="A155" s="1">
        <v>27</v>
      </c>
      <c r="B155" s="1" t="s">
        <v>149</v>
      </c>
      <c r="C155" s="1" t="s">
        <v>92</v>
      </c>
      <c r="D155" s="1">
        <v>2012</v>
      </c>
      <c r="E155" s="1" t="s">
        <v>37</v>
      </c>
      <c r="F155" s="1">
        <v>90</v>
      </c>
      <c r="G155" s="1"/>
    </row>
    <row r="156" spans="1:7">
      <c r="A156" s="1">
        <v>28</v>
      </c>
      <c r="B156" s="1" t="s">
        <v>40</v>
      </c>
      <c r="C156" s="1" t="s">
        <v>92</v>
      </c>
      <c r="D156" s="1">
        <v>2012</v>
      </c>
      <c r="E156" s="1" t="s">
        <v>37</v>
      </c>
      <c r="F156" s="1">
        <v>86</v>
      </c>
      <c r="G156" s="1"/>
    </row>
    <row r="157" spans="1:7">
      <c r="A157" s="1">
        <v>29</v>
      </c>
      <c r="B157" s="1" t="s">
        <v>137</v>
      </c>
      <c r="C157" s="1" t="s">
        <v>96</v>
      </c>
      <c r="D157" s="1">
        <v>2012</v>
      </c>
      <c r="E157" s="1" t="s">
        <v>37</v>
      </c>
      <c r="F157" s="1">
        <v>69</v>
      </c>
      <c r="G157" s="1"/>
    </row>
    <row r="158" spans="1:7">
      <c r="A158" s="1">
        <v>30</v>
      </c>
      <c r="B158" s="1" t="s">
        <v>157</v>
      </c>
      <c r="C158" s="1" t="s">
        <v>92</v>
      </c>
      <c r="D158" s="1">
        <v>2012</v>
      </c>
      <c r="E158" s="1" t="s">
        <v>37</v>
      </c>
      <c r="F158" s="1">
        <v>67</v>
      </c>
      <c r="G158" s="1"/>
    </row>
    <row r="159" spans="1:7">
      <c r="A159" s="1">
        <v>31</v>
      </c>
      <c r="B159" s="1" t="s">
        <v>147</v>
      </c>
      <c r="C159" s="1" t="s">
        <v>96</v>
      </c>
      <c r="D159" s="1">
        <v>2011</v>
      </c>
      <c r="E159" s="1" t="s">
        <v>37</v>
      </c>
      <c r="F159" s="1">
        <v>25</v>
      </c>
      <c r="G159" s="1"/>
    </row>
    <row r="160" spans="1:7">
      <c r="A160" s="1">
        <v>32</v>
      </c>
      <c r="B160" s="1" t="s">
        <v>148</v>
      </c>
      <c r="C160" s="1" t="s">
        <v>95</v>
      </c>
      <c r="D160" s="1">
        <v>2012</v>
      </c>
      <c r="E160" s="1" t="s">
        <v>37</v>
      </c>
      <c r="F160" s="1">
        <v>19</v>
      </c>
      <c r="G160" s="1"/>
    </row>
    <row r="162" spans="1:7" ht="23.25">
      <c r="A162" s="13" t="s">
        <v>48</v>
      </c>
    </row>
    <row r="163" spans="1:7">
      <c r="A163" s="5" t="s">
        <v>10</v>
      </c>
      <c r="B163" s="5" t="s">
        <v>5</v>
      </c>
      <c r="C163" s="5" t="s">
        <v>6</v>
      </c>
      <c r="D163" s="5" t="s">
        <v>7</v>
      </c>
      <c r="E163" s="5" t="s">
        <v>8</v>
      </c>
      <c r="F163" s="5" t="s">
        <v>9</v>
      </c>
      <c r="G163" s="5" t="s">
        <v>120</v>
      </c>
    </row>
    <row r="164" spans="1:7">
      <c r="A164" s="1">
        <v>1</v>
      </c>
      <c r="B164" s="1" t="s">
        <v>59</v>
      </c>
      <c r="C164" s="1" t="s">
        <v>92</v>
      </c>
      <c r="D164" s="1">
        <v>2013</v>
      </c>
      <c r="E164" s="6" t="s">
        <v>36</v>
      </c>
      <c r="F164" s="1">
        <v>330</v>
      </c>
      <c r="G164" s="1"/>
    </row>
    <row r="165" spans="1:7">
      <c r="A165" s="1">
        <v>2</v>
      </c>
      <c r="B165" s="1" t="s">
        <v>41</v>
      </c>
      <c r="C165" s="1" t="s">
        <v>96</v>
      </c>
      <c r="D165" s="1">
        <v>2013</v>
      </c>
      <c r="E165" s="6" t="s">
        <v>36</v>
      </c>
      <c r="F165" s="1">
        <v>237</v>
      </c>
      <c r="G165" s="1"/>
    </row>
    <row r="166" spans="1:7">
      <c r="A166" s="1">
        <v>3</v>
      </c>
      <c r="B166" s="1" t="s">
        <v>71</v>
      </c>
      <c r="C166" s="1" t="s">
        <v>99</v>
      </c>
      <c r="D166" s="1">
        <v>2014</v>
      </c>
      <c r="E166" s="6" t="s">
        <v>36</v>
      </c>
      <c r="F166" s="1">
        <v>235</v>
      </c>
      <c r="G166" s="1"/>
    </row>
    <row r="167" spans="1:7">
      <c r="A167" s="1">
        <v>4</v>
      </c>
      <c r="B167" s="1" t="s">
        <v>34</v>
      </c>
      <c r="C167" s="1" t="s">
        <v>99</v>
      </c>
      <c r="D167" s="1">
        <v>2014</v>
      </c>
      <c r="E167" s="6" t="s">
        <v>36</v>
      </c>
      <c r="F167" s="1">
        <v>234</v>
      </c>
      <c r="G167" s="1"/>
    </row>
    <row r="168" spans="1:7">
      <c r="A168" s="1">
        <v>5</v>
      </c>
      <c r="B168" s="1" t="s">
        <v>81</v>
      </c>
      <c r="C168" s="1" t="s">
        <v>99</v>
      </c>
      <c r="D168" s="1">
        <v>2013</v>
      </c>
      <c r="E168" s="6" t="s">
        <v>36</v>
      </c>
      <c r="F168" s="1">
        <v>206</v>
      </c>
      <c r="G168" s="1"/>
    </row>
    <row r="169" spans="1:7">
      <c r="A169" s="1">
        <v>6</v>
      </c>
      <c r="B169" s="1" t="s">
        <v>54</v>
      </c>
      <c r="C169" s="1" t="s">
        <v>92</v>
      </c>
      <c r="D169" s="1">
        <v>2014</v>
      </c>
      <c r="E169" s="6" t="s">
        <v>36</v>
      </c>
      <c r="F169" s="1">
        <v>201</v>
      </c>
      <c r="G169" s="1"/>
    </row>
    <row r="170" spans="1:7">
      <c r="A170" s="1">
        <v>7</v>
      </c>
      <c r="B170" s="1" t="s">
        <v>84</v>
      </c>
      <c r="C170" s="1" t="s">
        <v>95</v>
      </c>
      <c r="D170" s="1">
        <v>2013</v>
      </c>
      <c r="E170" s="6" t="s">
        <v>36</v>
      </c>
      <c r="F170" s="1">
        <v>183</v>
      </c>
      <c r="G170" s="1"/>
    </row>
    <row r="171" spans="1:7">
      <c r="A171" s="1">
        <v>8</v>
      </c>
      <c r="B171" s="1" t="s">
        <v>121</v>
      </c>
      <c r="C171" s="1" t="s">
        <v>92</v>
      </c>
      <c r="D171" s="1">
        <v>2013</v>
      </c>
      <c r="E171" s="6" t="s">
        <v>36</v>
      </c>
      <c r="F171" s="1">
        <v>177</v>
      </c>
      <c r="G171" s="1"/>
    </row>
    <row r="172" spans="1:7">
      <c r="A172" s="1">
        <v>9</v>
      </c>
      <c r="B172" s="1" t="s">
        <v>52</v>
      </c>
      <c r="C172" s="1" t="s">
        <v>92</v>
      </c>
      <c r="D172" s="1">
        <v>2013</v>
      </c>
      <c r="E172" s="6" t="s">
        <v>36</v>
      </c>
      <c r="F172" s="1">
        <v>163</v>
      </c>
      <c r="G172" s="1"/>
    </row>
    <row r="173" spans="1:7">
      <c r="A173" s="1">
        <v>10</v>
      </c>
      <c r="B173" s="1" t="s">
        <v>44</v>
      </c>
      <c r="C173" s="1" t="s">
        <v>92</v>
      </c>
      <c r="D173" s="1">
        <v>2013</v>
      </c>
      <c r="E173" s="6" t="s">
        <v>36</v>
      </c>
      <c r="F173" s="1">
        <v>161</v>
      </c>
      <c r="G173" s="1"/>
    </row>
    <row r="174" spans="1:7">
      <c r="A174" s="1">
        <v>11</v>
      </c>
      <c r="B174" s="1" t="s">
        <v>127</v>
      </c>
      <c r="C174" s="1" t="s">
        <v>96</v>
      </c>
      <c r="D174" s="1">
        <v>2013</v>
      </c>
      <c r="E174" s="6" t="s">
        <v>36</v>
      </c>
      <c r="F174" s="1">
        <v>151</v>
      </c>
      <c r="G174" s="1"/>
    </row>
    <row r="175" spans="1:7">
      <c r="A175" s="1">
        <v>12</v>
      </c>
      <c r="B175" s="1" t="s">
        <v>39</v>
      </c>
      <c r="C175" s="1" t="s">
        <v>92</v>
      </c>
      <c r="D175" s="1">
        <v>2013</v>
      </c>
      <c r="E175" s="6" t="s">
        <v>36</v>
      </c>
      <c r="F175" s="1">
        <v>126</v>
      </c>
      <c r="G175" s="1"/>
    </row>
    <row r="176" spans="1:7">
      <c r="A176" s="1">
        <v>13</v>
      </c>
      <c r="B176" s="1" t="s">
        <v>42</v>
      </c>
      <c r="C176" s="1" t="s">
        <v>96</v>
      </c>
      <c r="D176" s="1">
        <v>2014</v>
      </c>
      <c r="E176" s="6" t="s">
        <v>36</v>
      </c>
      <c r="F176" s="1">
        <v>120</v>
      </c>
      <c r="G176" s="1"/>
    </row>
    <row r="177" spans="1:7">
      <c r="A177" s="1">
        <v>14</v>
      </c>
      <c r="B177" s="1" t="s">
        <v>167</v>
      </c>
      <c r="C177" s="1" t="s">
        <v>97</v>
      </c>
      <c r="D177" s="1">
        <v>2013</v>
      </c>
      <c r="E177" s="1" t="s">
        <v>36</v>
      </c>
      <c r="F177" s="1">
        <v>104</v>
      </c>
      <c r="G177" s="1"/>
    </row>
    <row r="178" spans="1:7">
      <c r="A178" s="1">
        <v>15</v>
      </c>
      <c r="B178" s="1" t="s">
        <v>75</v>
      </c>
      <c r="C178" s="1" t="s">
        <v>96</v>
      </c>
      <c r="D178" s="1">
        <v>2014</v>
      </c>
      <c r="E178" s="1" t="s">
        <v>36</v>
      </c>
      <c r="F178" s="1">
        <v>96</v>
      </c>
      <c r="G178" s="1"/>
    </row>
    <row r="179" spans="1:7">
      <c r="A179" s="1">
        <v>16</v>
      </c>
      <c r="B179" s="1" t="s">
        <v>87</v>
      </c>
      <c r="C179" s="1" t="s">
        <v>96</v>
      </c>
      <c r="D179" s="1">
        <v>2013</v>
      </c>
      <c r="E179" s="1" t="s">
        <v>36</v>
      </c>
      <c r="F179" s="1">
        <v>91</v>
      </c>
      <c r="G179" s="1"/>
    </row>
    <row r="180" spans="1:7">
      <c r="A180" s="1">
        <v>17</v>
      </c>
      <c r="B180" s="1" t="s">
        <v>110</v>
      </c>
      <c r="C180" s="1" t="s">
        <v>96</v>
      </c>
      <c r="D180" s="1">
        <v>2014</v>
      </c>
      <c r="E180" s="1" t="s">
        <v>36</v>
      </c>
      <c r="F180" s="1">
        <v>71</v>
      </c>
      <c r="G180" s="1"/>
    </row>
    <row r="181" spans="1:7">
      <c r="A181" s="1">
        <v>18</v>
      </c>
      <c r="B181" s="1" t="s">
        <v>113</v>
      </c>
      <c r="C181" s="1" t="s">
        <v>96</v>
      </c>
      <c r="D181" s="1">
        <v>2013</v>
      </c>
      <c r="E181" s="1" t="s">
        <v>36</v>
      </c>
      <c r="F181" s="1">
        <v>61</v>
      </c>
      <c r="G181" s="1"/>
    </row>
    <row r="182" spans="1:7">
      <c r="A182" s="1">
        <v>19</v>
      </c>
      <c r="B182" s="1" t="s">
        <v>55</v>
      </c>
      <c r="C182" s="1" t="s">
        <v>92</v>
      </c>
      <c r="D182" s="1">
        <v>2014</v>
      </c>
      <c r="E182" s="1" t="s">
        <v>36</v>
      </c>
      <c r="F182" s="1">
        <v>50</v>
      </c>
      <c r="G182" s="1"/>
    </row>
    <row r="183" spans="1:7">
      <c r="A183" s="1">
        <v>19</v>
      </c>
      <c r="B183" s="1" t="s">
        <v>82</v>
      </c>
      <c r="C183" s="1" t="s">
        <v>96</v>
      </c>
      <c r="D183" s="1">
        <v>2013</v>
      </c>
      <c r="E183" s="1" t="s">
        <v>36</v>
      </c>
      <c r="F183" s="1">
        <v>50</v>
      </c>
      <c r="G183" s="1"/>
    </row>
    <row r="184" spans="1:7">
      <c r="A184" s="1">
        <v>21</v>
      </c>
      <c r="B184" s="1" t="s">
        <v>154</v>
      </c>
      <c r="C184" s="1" t="s">
        <v>100</v>
      </c>
      <c r="D184" s="1">
        <v>2013</v>
      </c>
      <c r="E184" s="1" t="s">
        <v>36</v>
      </c>
      <c r="F184" s="1">
        <v>48</v>
      </c>
      <c r="G184" s="1"/>
    </row>
    <row r="185" spans="1:7">
      <c r="A185" s="1">
        <v>22</v>
      </c>
      <c r="B185" s="1" t="s">
        <v>111</v>
      </c>
      <c r="C185" s="1" t="s">
        <v>96</v>
      </c>
      <c r="D185" s="1">
        <v>2013</v>
      </c>
      <c r="E185" s="1" t="s">
        <v>36</v>
      </c>
      <c r="F185" s="1">
        <v>47</v>
      </c>
      <c r="G185" s="1"/>
    </row>
    <row r="186" spans="1:7">
      <c r="A186" s="1">
        <v>23</v>
      </c>
      <c r="B186" s="1" t="s">
        <v>114</v>
      </c>
      <c r="C186" s="1" t="s">
        <v>93</v>
      </c>
      <c r="D186" s="1">
        <v>2014</v>
      </c>
      <c r="E186" s="1" t="s">
        <v>36</v>
      </c>
      <c r="F186" s="1">
        <v>39</v>
      </c>
      <c r="G186" s="1"/>
    </row>
    <row r="187" spans="1:7">
      <c r="A187" s="1">
        <v>24</v>
      </c>
      <c r="B187" s="1" t="s">
        <v>118</v>
      </c>
      <c r="C187" s="1" t="s">
        <v>97</v>
      </c>
      <c r="D187" s="1">
        <v>2013</v>
      </c>
      <c r="E187" s="1" t="s">
        <v>36</v>
      </c>
      <c r="F187" s="1">
        <v>37</v>
      </c>
      <c r="G187" s="1"/>
    </row>
    <row r="188" spans="1:7">
      <c r="A188" s="1">
        <v>25</v>
      </c>
      <c r="B188" s="1" t="s">
        <v>150</v>
      </c>
      <c r="C188" s="1" t="s">
        <v>92</v>
      </c>
      <c r="D188" s="1">
        <v>2013</v>
      </c>
      <c r="E188" s="1" t="s">
        <v>36</v>
      </c>
      <c r="F188" s="1">
        <v>35</v>
      </c>
      <c r="G188" s="1"/>
    </row>
    <row r="189" spans="1:7">
      <c r="A189" s="1">
        <v>25</v>
      </c>
      <c r="B189" s="1" t="s">
        <v>138</v>
      </c>
      <c r="C189" s="1" t="s">
        <v>96</v>
      </c>
      <c r="D189" s="1">
        <v>2014</v>
      </c>
      <c r="E189" s="1" t="s">
        <v>36</v>
      </c>
      <c r="F189" s="1">
        <v>35</v>
      </c>
      <c r="G189" s="1"/>
    </row>
    <row r="190" spans="1:7">
      <c r="A190" s="1">
        <v>27</v>
      </c>
      <c r="B190" s="1" t="s">
        <v>133</v>
      </c>
      <c r="C190" s="1" t="s">
        <v>100</v>
      </c>
      <c r="D190" s="1">
        <v>2013</v>
      </c>
      <c r="E190" s="1" t="s">
        <v>36</v>
      </c>
      <c r="F190" s="1">
        <v>34</v>
      </c>
      <c r="G190" s="1"/>
    </row>
    <row r="191" spans="1:7">
      <c r="A191" s="1">
        <v>28</v>
      </c>
      <c r="B191" s="1" t="s">
        <v>74</v>
      </c>
      <c r="C191" s="1" t="s">
        <v>97</v>
      </c>
      <c r="D191" s="1">
        <v>2013</v>
      </c>
      <c r="E191" s="1" t="s">
        <v>36</v>
      </c>
      <c r="F191" s="1">
        <v>33</v>
      </c>
      <c r="G191" s="1"/>
    </row>
    <row r="192" spans="1:7">
      <c r="A192" s="1">
        <v>29</v>
      </c>
      <c r="B192" s="1" t="s">
        <v>129</v>
      </c>
      <c r="C192" s="1" t="s">
        <v>96</v>
      </c>
      <c r="D192" s="1">
        <v>2013</v>
      </c>
      <c r="E192" s="1" t="s">
        <v>36</v>
      </c>
      <c r="F192" s="1">
        <v>30</v>
      </c>
      <c r="G192" s="1"/>
    </row>
    <row r="193" spans="1:7">
      <c r="A193" s="1">
        <v>30</v>
      </c>
      <c r="B193" s="1" t="s">
        <v>140</v>
      </c>
      <c r="C193" s="1" t="s">
        <v>96</v>
      </c>
      <c r="D193" s="1">
        <v>2014</v>
      </c>
      <c r="E193" s="1" t="s">
        <v>36</v>
      </c>
      <c r="F193" s="1">
        <v>29</v>
      </c>
      <c r="G193" s="1"/>
    </row>
    <row r="194" spans="1:7">
      <c r="A194" s="1">
        <v>31</v>
      </c>
      <c r="B194" s="1" t="s">
        <v>128</v>
      </c>
      <c r="C194" s="1" t="s">
        <v>96</v>
      </c>
      <c r="D194" s="1">
        <v>2014</v>
      </c>
      <c r="E194" s="1" t="s">
        <v>36</v>
      </c>
      <c r="F194" s="1">
        <v>28</v>
      </c>
      <c r="G194" s="1"/>
    </row>
    <row r="195" spans="1:7">
      <c r="A195" s="1">
        <v>32</v>
      </c>
      <c r="B195" s="1" t="s">
        <v>142</v>
      </c>
      <c r="C195" s="1" t="s">
        <v>96</v>
      </c>
      <c r="D195" s="1">
        <v>2013</v>
      </c>
      <c r="E195" s="1" t="s">
        <v>36</v>
      </c>
      <c r="F195" s="1">
        <v>24</v>
      </c>
      <c r="G195" s="1"/>
    </row>
    <row r="196" spans="1:7">
      <c r="A196" s="1">
        <v>33</v>
      </c>
      <c r="B196" s="1" t="s">
        <v>130</v>
      </c>
      <c r="C196" s="1" t="s">
        <v>100</v>
      </c>
      <c r="D196" s="1">
        <v>2013</v>
      </c>
      <c r="E196" s="1" t="s">
        <v>36</v>
      </c>
      <c r="F196" s="1">
        <v>17</v>
      </c>
      <c r="G196" s="1"/>
    </row>
    <row r="197" spans="1:7">
      <c r="A197" s="1">
        <v>34</v>
      </c>
      <c r="B197" s="1" t="s">
        <v>161</v>
      </c>
      <c r="C197" s="1" t="s">
        <v>96</v>
      </c>
      <c r="D197" s="1">
        <v>2013</v>
      </c>
      <c r="E197" s="1" t="s">
        <v>36</v>
      </c>
      <c r="F197" s="1">
        <v>12</v>
      </c>
      <c r="G197" s="1"/>
    </row>
    <row r="198" spans="1:7">
      <c r="A198" s="1">
        <v>35</v>
      </c>
      <c r="B198" s="1" t="s">
        <v>152</v>
      </c>
      <c r="C198" s="1" t="s">
        <v>93</v>
      </c>
      <c r="D198" s="1">
        <v>2014</v>
      </c>
      <c r="E198" s="1" t="s">
        <v>36</v>
      </c>
      <c r="F198" s="1">
        <v>11</v>
      </c>
      <c r="G198" s="1"/>
    </row>
    <row r="200" spans="1:7" ht="23.25">
      <c r="A200" s="13" t="s">
        <v>49</v>
      </c>
    </row>
    <row r="201" spans="1:7">
      <c r="A201" s="5" t="s">
        <v>10</v>
      </c>
      <c r="B201" s="5" t="s">
        <v>5</v>
      </c>
      <c r="C201" s="5" t="s">
        <v>6</v>
      </c>
      <c r="D201" s="5" t="s">
        <v>7</v>
      </c>
      <c r="E201" s="5" t="s">
        <v>8</v>
      </c>
      <c r="F201" s="5" t="s">
        <v>9</v>
      </c>
      <c r="G201" s="5" t="s">
        <v>120</v>
      </c>
    </row>
    <row r="202" spans="1:7">
      <c r="A202" s="1">
        <v>1</v>
      </c>
      <c r="B202" s="1" t="s">
        <v>63</v>
      </c>
      <c r="C202" s="1" t="s">
        <v>92</v>
      </c>
      <c r="D202" s="1">
        <v>2015</v>
      </c>
      <c r="E202" s="6" t="s">
        <v>38</v>
      </c>
      <c r="F202" s="1">
        <v>242</v>
      </c>
      <c r="G202" s="1"/>
    </row>
    <row r="203" spans="1:7">
      <c r="A203" s="1">
        <v>2</v>
      </c>
      <c r="B203" s="1" t="s">
        <v>112</v>
      </c>
      <c r="C203" s="1" t="s">
        <v>97</v>
      </c>
      <c r="D203" s="1">
        <v>2015</v>
      </c>
      <c r="E203" s="6" t="s">
        <v>38</v>
      </c>
      <c r="F203" s="1">
        <v>200</v>
      </c>
      <c r="G203" s="1"/>
    </row>
    <row r="204" spans="1:7">
      <c r="A204" s="1">
        <v>3</v>
      </c>
      <c r="B204" s="1" t="s">
        <v>80</v>
      </c>
      <c r="C204" s="1" t="s">
        <v>92</v>
      </c>
      <c r="D204" s="1">
        <v>2015</v>
      </c>
      <c r="E204" s="6" t="s">
        <v>38</v>
      </c>
      <c r="F204" s="1">
        <v>129</v>
      </c>
      <c r="G204" s="1"/>
    </row>
    <row r="205" spans="1:7">
      <c r="A205" s="1">
        <v>4</v>
      </c>
      <c r="B205" s="1" t="s">
        <v>43</v>
      </c>
      <c r="C205" s="1" t="s">
        <v>92</v>
      </c>
      <c r="D205" s="1">
        <v>2015</v>
      </c>
      <c r="E205" s="1" t="s">
        <v>38</v>
      </c>
      <c r="F205" s="1">
        <v>72</v>
      </c>
      <c r="G205" s="1"/>
    </row>
    <row r="206" spans="1:7">
      <c r="A206" s="1">
        <v>5</v>
      </c>
      <c r="B206" s="1" t="s">
        <v>65</v>
      </c>
      <c r="C206" s="1" t="s">
        <v>95</v>
      </c>
      <c r="D206" s="1">
        <v>2015</v>
      </c>
      <c r="E206" s="1" t="s">
        <v>38</v>
      </c>
      <c r="F206" s="1">
        <v>70</v>
      </c>
      <c r="G206" s="1"/>
    </row>
    <row r="207" spans="1:7">
      <c r="A207" s="1">
        <v>6</v>
      </c>
      <c r="B207" s="1" t="s">
        <v>53</v>
      </c>
      <c r="C207" s="1" t="s">
        <v>92</v>
      </c>
      <c r="D207" s="1">
        <v>2016</v>
      </c>
      <c r="E207" s="1" t="s">
        <v>38</v>
      </c>
      <c r="F207" s="1">
        <v>68</v>
      </c>
      <c r="G207" s="1"/>
    </row>
    <row r="208" spans="1:7">
      <c r="A208" s="1">
        <v>7</v>
      </c>
      <c r="B208" s="1" t="s">
        <v>139</v>
      </c>
      <c r="C208" s="1" t="s">
        <v>95</v>
      </c>
      <c r="D208" s="1">
        <v>2017</v>
      </c>
      <c r="E208" s="1" t="s">
        <v>38</v>
      </c>
      <c r="F208" s="1">
        <v>58</v>
      </c>
      <c r="G208" s="1"/>
    </row>
    <row r="209" spans="1:7">
      <c r="A209" s="1">
        <v>8</v>
      </c>
      <c r="B209" s="1" t="s">
        <v>109</v>
      </c>
      <c r="C209" s="1" t="s">
        <v>92</v>
      </c>
      <c r="D209" s="1">
        <v>2016</v>
      </c>
      <c r="E209" s="1" t="s">
        <v>38</v>
      </c>
      <c r="F209" s="1">
        <v>54</v>
      </c>
      <c r="G209" s="1"/>
    </row>
    <row r="210" spans="1:7">
      <c r="A210" s="1">
        <v>9</v>
      </c>
      <c r="B210" s="1" t="s">
        <v>145</v>
      </c>
      <c r="C210" s="1" t="s">
        <v>99</v>
      </c>
      <c r="D210" s="1">
        <v>2015</v>
      </c>
      <c r="E210" s="1" t="s">
        <v>38</v>
      </c>
      <c r="F210" s="1">
        <v>51</v>
      </c>
      <c r="G210" s="1"/>
    </row>
    <row r="211" spans="1:7">
      <c r="A211" s="1">
        <v>10</v>
      </c>
      <c r="B211" s="1" t="s">
        <v>72</v>
      </c>
      <c r="C211" s="1" t="s">
        <v>98</v>
      </c>
      <c r="D211" s="1">
        <v>2015</v>
      </c>
      <c r="E211" s="1" t="s">
        <v>38</v>
      </c>
      <c r="F211" s="1">
        <v>49</v>
      </c>
      <c r="G211" s="1"/>
    </row>
    <row r="212" spans="1:7">
      <c r="A212" s="1">
        <v>11</v>
      </c>
      <c r="B212" s="1" t="s">
        <v>134</v>
      </c>
      <c r="C212" s="1" t="s">
        <v>100</v>
      </c>
      <c r="D212" s="1">
        <v>2015</v>
      </c>
      <c r="E212" s="1" t="s">
        <v>38</v>
      </c>
      <c r="F212" s="1">
        <v>23</v>
      </c>
      <c r="G212" s="1"/>
    </row>
    <row r="213" spans="1:7">
      <c r="A213" s="1">
        <v>12</v>
      </c>
      <c r="B213" s="1" t="s">
        <v>122</v>
      </c>
      <c r="C213" s="1" t="s">
        <v>93</v>
      </c>
      <c r="D213" s="1">
        <v>2015</v>
      </c>
      <c r="E213" s="1" t="s">
        <v>38</v>
      </c>
      <c r="F213" s="1">
        <v>20</v>
      </c>
      <c r="G213" s="1"/>
    </row>
    <row r="214" spans="1:7">
      <c r="A214" s="1">
        <v>13</v>
      </c>
      <c r="B214" s="1" t="s">
        <v>143</v>
      </c>
      <c r="C214" s="1" t="s">
        <v>98</v>
      </c>
      <c r="D214" s="1">
        <v>2016</v>
      </c>
      <c r="E214" s="1" t="s">
        <v>38</v>
      </c>
      <c r="F214" s="1">
        <v>16</v>
      </c>
      <c r="G214" s="1"/>
    </row>
    <row r="215" spans="1:7">
      <c r="A215" s="1">
        <v>14</v>
      </c>
      <c r="B215" s="1" t="s">
        <v>151</v>
      </c>
      <c r="C215" s="1" t="s">
        <v>92</v>
      </c>
      <c r="D215" s="1">
        <v>2016</v>
      </c>
      <c r="E215" s="1" t="s">
        <v>38</v>
      </c>
      <c r="F215" s="1">
        <v>11</v>
      </c>
      <c r="G215" s="1"/>
    </row>
    <row r="216" spans="1:7">
      <c r="A216" s="1">
        <v>14</v>
      </c>
      <c r="B216" s="1" t="s">
        <v>153</v>
      </c>
      <c r="C216" s="1" t="s">
        <v>93</v>
      </c>
      <c r="D216" s="1">
        <v>2016</v>
      </c>
      <c r="E216" s="1" t="s">
        <v>38</v>
      </c>
      <c r="F216" s="1">
        <v>11</v>
      </c>
      <c r="G216" s="1"/>
    </row>
    <row r="217" spans="1:7">
      <c r="A217" s="1">
        <v>16</v>
      </c>
      <c r="B217" s="1" t="s">
        <v>166</v>
      </c>
      <c r="C217" s="1" t="s">
        <v>98</v>
      </c>
      <c r="D217" s="1">
        <v>2016</v>
      </c>
      <c r="E217" s="1" t="s">
        <v>38</v>
      </c>
      <c r="F217" s="1">
        <v>9</v>
      </c>
      <c r="G217" s="1"/>
    </row>
    <row r="218" spans="1:7">
      <c r="A218" s="1">
        <v>17</v>
      </c>
      <c r="B218" s="1" t="s">
        <v>168</v>
      </c>
      <c r="C218" s="1" t="s">
        <v>98</v>
      </c>
      <c r="D218" s="1">
        <v>2017</v>
      </c>
      <c r="E218" s="1" t="s">
        <v>38</v>
      </c>
      <c r="F218" s="1">
        <v>3</v>
      </c>
      <c r="G218" s="1"/>
    </row>
    <row r="219" spans="1:7">
      <c r="A219" s="1">
        <v>17</v>
      </c>
      <c r="B219" s="1" t="s">
        <v>146</v>
      </c>
      <c r="C219" s="1" t="s">
        <v>98</v>
      </c>
      <c r="D219" s="1">
        <v>2018</v>
      </c>
      <c r="E219" s="1" t="s">
        <v>38</v>
      </c>
      <c r="F219" s="1">
        <v>3</v>
      </c>
      <c r="G219" s="1"/>
    </row>
  </sheetData>
  <autoFilter ref="A2:F105" xr:uid="{93BC67E6-6C73-46AB-9AE4-D1984857FE50}">
    <sortState xmlns:xlrd2="http://schemas.microsoft.com/office/spreadsheetml/2017/richdata2" ref="A3:F105">
      <sortCondition descending="1" ref="F2:F105"/>
    </sortState>
  </autoFilter>
  <pageMargins left="0.7" right="0.7" top="0.78740157499999996" bottom="0.78740157499999996" header="0.3" footer="0.3"/>
  <pageSetup paperSize="9" scale="47" orientation="portrait" horizontalDpi="300" verticalDpi="300" r:id="rId1"/>
  <rowBreaks count="4" manualBreakCount="4">
    <brk id="105" max="6" man="1"/>
    <brk id="125" max="6" man="1"/>
    <brk id="160" max="6" man="1"/>
    <brk id="19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FC16-9D1F-4E7C-8DB2-706F801854DA}">
  <sheetPr codeName="List7"/>
  <dimension ref="A1:I47"/>
  <sheetViews>
    <sheetView topLeftCell="A31" workbookViewId="0">
      <selection activeCell="C39" sqref="C39"/>
    </sheetView>
  </sheetViews>
  <sheetFormatPr defaultRowHeight="15"/>
  <cols>
    <col min="2" max="2" width="8.140625" customWidth="1"/>
    <col min="3" max="3" width="21.5703125" customWidth="1"/>
  </cols>
  <sheetData>
    <row r="1" spans="1:9">
      <c r="A1" t="s">
        <v>10</v>
      </c>
      <c r="B1" t="s">
        <v>16</v>
      </c>
      <c r="C1" t="s">
        <v>17</v>
      </c>
      <c r="D1" t="s">
        <v>6</v>
      </c>
      <c r="E1" t="s">
        <v>18</v>
      </c>
      <c r="F1" t="s">
        <v>19</v>
      </c>
      <c r="G1" t="s">
        <v>20</v>
      </c>
    </row>
    <row r="2" spans="1:9">
      <c r="A2">
        <v>1</v>
      </c>
      <c r="B2">
        <v>1</v>
      </c>
      <c r="C2" t="s">
        <v>27</v>
      </c>
      <c r="D2" t="s">
        <v>96</v>
      </c>
      <c r="E2">
        <v>2011</v>
      </c>
      <c r="F2" t="s">
        <v>37</v>
      </c>
      <c r="G2">
        <v>46</v>
      </c>
      <c r="I2">
        <f>IF(Kunstat1!G2&gt;0,1,0)+IF(Opatovice1!G2&gt;0,1,0)+IF(Vysocany!G2&gt;0,1,0)+IF(OP!G2&gt;0,1,0)+IF(Kunstat2!G2,1,0)+IF(Opatovice2!G2&gt;0,1,0)+IF(Svitavka!G2&gt;0,1,0)</f>
        <v>7</v>
      </c>
    </row>
    <row r="3" spans="1:9">
      <c r="A3">
        <v>2</v>
      </c>
      <c r="B3">
        <v>2</v>
      </c>
      <c r="C3" t="s">
        <v>79</v>
      </c>
      <c r="D3" t="s">
        <v>94</v>
      </c>
      <c r="E3">
        <v>2009</v>
      </c>
      <c r="F3" t="s">
        <v>35</v>
      </c>
      <c r="G3">
        <v>45</v>
      </c>
    </row>
    <row r="4" spans="1:9">
      <c r="A4">
        <v>3</v>
      </c>
      <c r="B4">
        <v>3</v>
      </c>
      <c r="C4" t="s">
        <v>78</v>
      </c>
      <c r="D4" t="s">
        <v>94</v>
      </c>
      <c r="E4">
        <v>2009</v>
      </c>
      <c r="F4" t="s">
        <v>35</v>
      </c>
      <c r="G4">
        <v>44</v>
      </c>
    </row>
    <row r="5" spans="1:9">
      <c r="A5">
        <v>4</v>
      </c>
      <c r="B5">
        <v>4</v>
      </c>
      <c r="C5" t="s">
        <v>61</v>
      </c>
      <c r="D5" t="s">
        <v>96</v>
      </c>
      <c r="E5">
        <v>2012</v>
      </c>
      <c r="F5" t="s">
        <v>37</v>
      </c>
      <c r="G5">
        <v>43</v>
      </c>
    </row>
    <row r="6" spans="1:9">
      <c r="A6">
        <v>5</v>
      </c>
      <c r="B6">
        <v>5</v>
      </c>
      <c r="C6" t="s">
        <v>4</v>
      </c>
      <c r="D6" t="s">
        <v>92</v>
      </c>
      <c r="E6">
        <v>2008</v>
      </c>
      <c r="F6" t="s">
        <v>35</v>
      </c>
      <c r="G6">
        <v>42</v>
      </c>
    </row>
    <row r="7" spans="1:9">
      <c r="A7">
        <v>6</v>
      </c>
      <c r="B7">
        <v>6</v>
      </c>
      <c r="C7" t="s">
        <v>69</v>
      </c>
      <c r="D7" t="s">
        <v>92</v>
      </c>
      <c r="E7">
        <v>2012</v>
      </c>
      <c r="F7" t="s">
        <v>37</v>
      </c>
      <c r="G7">
        <v>41</v>
      </c>
    </row>
    <row r="8" spans="1:9">
      <c r="A8">
        <v>7</v>
      </c>
      <c r="B8">
        <v>7</v>
      </c>
      <c r="C8" t="s">
        <v>73</v>
      </c>
      <c r="D8" t="s">
        <v>92</v>
      </c>
      <c r="E8">
        <v>2011</v>
      </c>
      <c r="F8" t="s">
        <v>37</v>
      </c>
      <c r="G8">
        <v>40</v>
      </c>
    </row>
    <row r="9" spans="1:9">
      <c r="A9">
        <v>8</v>
      </c>
      <c r="B9">
        <v>8</v>
      </c>
      <c r="C9" t="s">
        <v>56</v>
      </c>
      <c r="D9" t="s">
        <v>98</v>
      </c>
      <c r="E9">
        <v>2008</v>
      </c>
      <c r="F9" t="s">
        <v>35</v>
      </c>
      <c r="G9">
        <v>39</v>
      </c>
    </row>
    <row r="10" spans="1:9">
      <c r="A10">
        <v>9</v>
      </c>
      <c r="B10">
        <v>1</v>
      </c>
      <c r="C10" t="s">
        <v>33</v>
      </c>
      <c r="D10" t="s">
        <v>92</v>
      </c>
      <c r="E10">
        <v>2011</v>
      </c>
      <c r="F10" t="s">
        <v>37</v>
      </c>
      <c r="G10">
        <v>38</v>
      </c>
    </row>
    <row r="11" spans="1:9">
      <c r="A11">
        <v>10</v>
      </c>
      <c r="B11">
        <v>2</v>
      </c>
      <c r="C11" t="s">
        <v>28</v>
      </c>
      <c r="D11" t="s">
        <v>96</v>
      </c>
      <c r="E11">
        <v>2011</v>
      </c>
      <c r="F11" t="s">
        <v>37</v>
      </c>
      <c r="G11">
        <v>37</v>
      </c>
    </row>
    <row r="12" spans="1:9">
      <c r="A12">
        <v>11</v>
      </c>
      <c r="B12">
        <v>3</v>
      </c>
      <c r="C12" t="s">
        <v>59</v>
      </c>
      <c r="D12" t="s">
        <v>92</v>
      </c>
      <c r="E12">
        <v>2013</v>
      </c>
      <c r="F12" t="s">
        <v>36</v>
      </c>
      <c r="G12">
        <v>36</v>
      </c>
    </row>
    <row r="13" spans="1:9">
      <c r="A13">
        <v>12</v>
      </c>
      <c r="B13">
        <v>4</v>
      </c>
      <c r="C13" t="s">
        <v>76</v>
      </c>
      <c r="D13" t="s">
        <v>92</v>
      </c>
      <c r="E13">
        <v>2012</v>
      </c>
      <c r="F13" t="s">
        <v>37</v>
      </c>
      <c r="G13">
        <v>35</v>
      </c>
    </row>
    <row r="14" spans="1:9">
      <c r="A14">
        <v>13</v>
      </c>
      <c r="B14">
        <v>5</v>
      </c>
      <c r="C14" t="s">
        <v>86</v>
      </c>
      <c r="D14" t="s">
        <v>96</v>
      </c>
      <c r="E14">
        <v>2012</v>
      </c>
      <c r="F14" t="s">
        <v>37</v>
      </c>
      <c r="G14">
        <v>34</v>
      </c>
    </row>
    <row r="15" spans="1:9">
      <c r="A15">
        <v>14</v>
      </c>
      <c r="B15">
        <v>6</v>
      </c>
      <c r="C15" t="s">
        <v>106</v>
      </c>
      <c r="D15" t="s">
        <v>96</v>
      </c>
      <c r="E15">
        <v>2011</v>
      </c>
      <c r="F15" t="s">
        <v>37</v>
      </c>
      <c r="G15">
        <v>33</v>
      </c>
    </row>
    <row r="16" spans="1:9">
      <c r="A16">
        <v>15</v>
      </c>
      <c r="B16">
        <v>7</v>
      </c>
      <c r="C16" t="s">
        <v>34</v>
      </c>
      <c r="D16" t="s">
        <v>99</v>
      </c>
      <c r="E16">
        <v>2014</v>
      </c>
      <c r="F16" t="s">
        <v>36</v>
      </c>
      <c r="G16">
        <v>32</v>
      </c>
    </row>
    <row r="17" spans="1:7">
      <c r="A17">
        <v>16</v>
      </c>
      <c r="B17">
        <v>8</v>
      </c>
      <c r="C17" t="s">
        <v>57</v>
      </c>
      <c r="D17" t="s">
        <v>96</v>
      </c>
      <c r="E17">
        <v>2010</v>
      </c>
      <c r="F17" t="s">
        <v>35</v>
      </c>
      <c r="G17">
        <v>31</v>
      </c>
    </row>
    <row r="18" spans="1:7">
      <c r="A18">
        <v>17</v>
      </c>
      <c r="B18">
        <v>1</v>
      </c>
      <c r="C18" t="s">
        <v>66</v>
      </c>
      <c r="D18" t="s">
        <v>96</v>
      </c>
      <c r="E18">
        <v>2012</v>
      </c>
      <c r="F18" t="s">
        <v>37</v>
      </c>
      <c r="G18">
        <v>30</v>
      </c>
    </row>
    <row r="19" spans="1:7">
      <c r="A19">
        <v>18</v>
      </c>
      <c r="B19">
        <v>2</v>
      </c>
      <c r="C19" t="s">
        <v>81</v>
      </c>
      <c r="D19" t="s">
        <v>99</v>
      </c>
      <c r="E19">
        <v>2013</v>
      </c>
      <c r="F19" t="s">
        <v>36</v>
      </c>
      <c r="G19">
        <v>29</v>
      </c>
    </row>
    <row r="20" spans="1:7">
      <c r="A20">
        <v>19</v>
      </c>
      <c r="B20">
        <v>3</v>
      </c>
      <c r="C20" t="s">
        <v>63</v>
      </c>
      <c r="D20" t="s">
        <v>92</v>
      </c>
      <c r="E20">
        <v>2015</v>
      </c>
      <c r="F20" t="s">
        <v>38</v>
      </c>
      <c r="G20">
        <v>28</v>
      </c>
    </row>
    <row r="21" spans="1:7">
      <c r="A21">
        <v>20</v>
      </c>
      <c r="B21">
        <v>4</v>
      </c>
      <c r="C21" t="s">
        <v>41</v>
      </c>
      <c r="D21" t="s">
        <v>96</v>
      </c>
      <c r="E21">
        <v>2013</v>
      </c>
      <c r="F21" t="s">
        <v>36</v>
      </c>
      <c r="G21">
        <v>27</v>
      </c>
    </row>
    <row r="22" spans="1:7">
      <c r="A22">
        <v>21</v>
      </c>
      <c r="B22">
        <v>5</v>
      </c>
      <c r="C22" t="s">
        <v>83</v>
      </c>
      <c r="D22" t="s">
        <v>96</v>
      </c>
      <c r="E22">
        <v>2012</v>
      </c>
      <c r="F22" t="s">
        <v>37</v>
      </c>
      <c r="G22">
        <v>26</v>
      </c>
    </row>
    <row r="23" spans="1:7">
      <c r="A23">
        <v>22</v>
      </c>
      <c r="B23">
        <v>6</v>
      </c>
      <c r="C23" t="s">
        <v>70</v>
      </c>
      <c r="D23" t="s">
        <v>99</v>
      </c>
      <c r="E23">
        <v>2011</v>
      </c>
      <c r="F23" t="s">
        <v>37</v>
      </c>
      <c r="G23">
        <v>25</v>
      </c>
    </row>
    <row r="24" spans="1:7">
      <c r="A24">
        <v>23</v>
      </c>
      <c r="B24">
        <v>7</v>
      </c>
      <c r="C24" t="s">
        <v>60</v>
      </c>
      <c r="D24" t="s">
        <v>96</v>
      </c>
      <c r="E24">
        <v>2011</v>
      </c>
      <c r="F24" t="s">
        <v>37</v>
      </c>
      <c r="G24">
        <v>24</v>
      </c>
    </row>
    <row r="25" spans="1:7">
      <c r="A25">
        <v>24</v>
      </c>
      <c r="B25">
        <v>8</v>
      </c>
      <c r="C25" t="s">
        <v>80</v>
      </c>
      <c r="D25" t="s">
        <v>92</v>
      </c>
      <c r="E25">
        <v>2015</v>
      </c>
      <c r="F25" t="s">
        <v>38</v>
      </c>
      <c r="G25">
        <v>23</v>
      </c>
    </row>
    <row r="26" spans="1:7">
      <c r="A26">
        <v>25</v>
      </c>
      <c r="B26">
        <v>1</v>
      </c>
      <c r="C26" t="s">
        <v>116</v>
      </c>
      <c r="D26" t="s">
        <v>96</v>
      </c>
      <c r="E26">
        <v>2011</v>
      </c>
      <c r="F26" t="s">
        <v>37</v>
      </c>
      <c r="G26">
        <v>22</v>
      </c>
    </row>
    <row r="27" spans="1:7">
      <c r="A27">
        <v>26</v>
      </c>
      <c r="B27">
        <v>2</v>
      </c>
      <c r="C27" t="s">
        <v>44</v>
      </c>
      <c r="D27" t="s">
        <v>92</v>
      </c>
      <c r="E27">
        <v>2013</v>
      </c>
      <c r="F27" t="s">
        <v>36</v>
      </c>
      <c r="G27">
        <v>21</v>
      </c>
    </row>
    <row r="28" spans="1:7">
      <c r="A28">
        <v>27</v>
      </c>
      <c r="B28">
        <v>3</v>
      </c>
      <c r="C28" t="s">
        <v>87</v>
      </c>
      <c r="D28" t="s">
        <v>96</v>
      </c>
      <c r="E28">
        <v>2013</v>
      </c>
      <c r="F28" t="s">
        <v>36</v>
      </c>
      <c r="G28">
        <v>20</v>
      </c>
    </row>
    <row r="29" spans="1:7">
      <c r="A29">
        <v>28</v>
      </c>
      <c r="B29">
        <v>4</v>
      </c>
      <c r="C29" t="s">
        <v>112</v>
      </c>
      <c r="D29" t="s">
        <v>97</v>
      </c>
      <c r="E29">
        <v>2015</v>
      </c>
      <c r="F29" t="s">
        <v>38</v>
      </c>
      <c r="G29">
        <v>19</v>
      </c>
    </row>
    <row r="30" spans="1:7">
      <c r="A30">
        <v>29</v>
      </c>
      <c r="B30">
        <v>5</v>
      </c>
      <c r="C30" t="s">
        <v>115</v>
      </c>
      <c r="D30" t="s">
        <v>96</v>
      </c>
      <c r="E30">
        <v>2010</v>
      </c>
      <c r="F30" t="s">
        <v>35</v>
      </c>
      <c r="G30">
        <v>18</v>
      </c>
    </row>
    <row r="31" spans="1:7">
      <c r="A31">
        <v>30</v>
      </c>
      <c r="B31">
        <v>6</v>
      </c>
      <c r="C31" t="s">
        <v>75</v>
      </c>
      <c r="D31" t="s">
        <v>96</v>
      </c>
      <c r="E31">
        <v>2014</v>
      </c>
      <c r="F31" t="s">
        <v>36</v>
      </c>
      <c r="G31">
        <v>17</v>
      </c>
    </row>
    <row r="32" spans="1:7">
      <c r="A32">
        <v>31</v>
      </c>
      <c r="B32">
        <v>7</v>
      </c>
      <c r="C32" t="s">
        <v>42</v>
      </c>
      <c r="D32" t="s">
        <v>96</v>
      </c>
      <c r="E32">
        <v>2014</v>
      </c>
      <c r="F32" t="s">
        <v>36</v>
      </c>
      <c r="G32">
        <v>16</v>
      </c>
    </row>
    <row r="33" spans="1:7">
      <c r="A33">
        <v>32</v>
      </c>
      <c r="B33">
        <v>8</v>
      </c>
      <c r="C33" t="s">
        <v>113</v>
      </c>
      <c r="D33" t="s">
        <v>96</v>
      </c>
      <c r="E33">
        <v>2013</v>
      </c>
      <c r="F33" t="s">
        <v>36</v>
      </c>
      <c r="G33">
        <v>15</v>
      </c>
    </row>
    <row r="34" spans="1:7">
      <c r="A34">
        <v>33</v>
      </c>
      <c r="B34">
        <v>1</v>
      </c>
      <c r="C34" t="s">
        <v>121</v>
      </c>
      <c r="D34" t="s">
        <v>92</v>
      </c>
      <c r="E34">
        <v>2013</v>
      </c>
      <c r="F34" t="s">
        <v>36</v>
      </c>
      <c r="G34">
        <v>14</v>
      </c>
    </row>
    <row r="35" spans="1:7">
      <c r="A35">
        <v>34</v>
      </c>
      <c r="B35">
        <v>2</v>
      </c>
      <c r="C35" t="s">
        <v>123</v>
      </c>
      <c r="D35" t="s">
        <v>124</v>
      </c>
      <c r="E35">
        <v>2013</v>
      </c>
      <c r="F35" t="s">
        <v>36</v>
      </c>
      <c r="G35">
        <v>13</v>
      </c>
    </row>
    <row r="36" spans="1:7">
      <c r="A36">
        <v>35</v>
      </c>
      <c r="B36">
        <v>3</v>
      </c>
      <c r="C36" t="s">
        <v>125</v>
      </c>
      <c r="D36" t="s">
        <v>124</v>
      </c>
      <c r="E36">
        <v>2011</v>
      </c>
      <c r="F36" t="s">
        <v>37</v>
      </c>
      <c r="G36">
        <v>12</v>
      </c>
    </row>
    <row r="37" spans="1:7">
      <c r="A37">
        <v>36</v>
      </c>
      <c r="B37">
        <v>4</v>
      </c>
      <c r="C37" t="s">
        <v>126</v>
      </c>
      <c r="D37" t="s">
        <v>124</v>
      </c>
      <c r="E37">
        <v>2012</v>
      </c>
      <c r="F37" t="s">
        <v>37</v>
      </c>
      <c r="G37">
        <v>11</v>
      </c>
    </row>
    <row r="38" spans="1:7">
      <c r="A38">
        <v>37</v>
      </c>
      <c r="B38">
        <v>5</v>
      </c>
      <c r="C38" t="s">
        <v>117</v>
      </c>
      <c r="D38" t="s">
        <v>96</v>
      </c>
      <c r="E38">
        <v>2011</v>
      </c>
      <c r="F38" t="s">
        <v>37</v>
      </c>
      <c r="G38">
        <v>10</v>
      </c>
    </row>
    <row r="39" spans="1:7">
      <c r="A39">
        <v>38</v>
      </c>
      <c r="B39">
        <v>6</v>
      </c>
      <c r="C39" t="s">
        <v>127</v>
      </c>
      <c r="D39" t="s">
        <v>96</v>
      </c>
      <c r="E39">
        <v>2013</v>
      </c>
      <c r="F39" t="s">
        <v>36</v>
      </c>
      <c r="G39">
        <v>9</v>
      </c>
    </row>
    <row r="40" spans="1:7">
      <c r="A40">
        <v>39</v>
      </c>
      <c r="B40">
        <v>7</v>
      </c>
      <c r="C40" t="s">
        <v>110</v>
      </c>
      <c r="D40" t="s">
        <v>96</v>
      </c>
      <c r="E40">
        <v>2014</v>
      </c>
      <c r="F40" t="s">
        <v>36</v>
      </c>
      <c r="G40">
        <v>8</v>
      </c>
    </row>
    <row r="41" spans="1:7">
      <c r="A41">
        <v>40</v>
      </c>
      <c r="B41">
        <v>8</v>
      </c>
      <c r="C41" t="s">
        <v>109</v>
      </c>
      <c r="D41" t="s">
        <v>92</v>
      </c>
      <c r="E41">
        <v>2016</v>
      </c>
      <c r="F41" t="s">
        <v>38</v>
      </c>
      <c r="G41">
        <v>7</v>
      </c>
    </row>
    <row r="42" spans="1:7">
      <c r="A42">
        <v>41</v>
      </c>
      <c r="B42">
        <v>1</v>
      </c>
      <c r="C42" t="s">
        <v>128</v>
      </c>
      <c r="D42" t="s">
        <v>96</v>
      </c>
      <c r="E42">
        <v>2014</v>
      </c>
      <c r="F42" t="s">
        <v>36</v>
      </c>
      <c r="G42">
        <v>6</v>
      </c>
    </row>
    <row r="43" spans="1:7">
      <c r="A43">
        <v>42</v>
      </c>
      <c r="B43">
        <v>2</v>
      </c>
      <c r="C43" t="s">
        <v>111</v>
      </c>
      <c r="D43" t="s">
        <v>96</v>
      </c>
      <c r="E43">
        <v>2013</v>
      </c>
      <c r="F43" t="s">
        <v>36</v>
      </c>
      <c r="G43">
        <v>5</v>
      </c>
    </row>
    <row r="44" spans="1:7">
      <c r="A44">
        <v>43</v>
      </c>
      <c r="B44">
        <v>3</v>
      </c>
      <c r="C44" t="s">
        <v>129</v>
      </c>
      <c r="D44" t="s">
        <v>96</v>
      </c>
      <c r="E44">
        <v>2013</v>
      </c>
      <c r="F44" t="s">
        <v>36</v>
      </c>
      <c r="G44">
        <v>4</v>
      </c>
    </row>
    <row r="45" spans="1:7">
      <c r="A45">
        <v>44</v>
      </c>
      <c r="B45">
        <v>4</v>
      </c>
      <c r="C45" t="s">
        <v>130</v>
      </c>
      <c r="D45" t="s">
        <v>124</v>
      </c>
      <c r="E45">
        <v>2013</v>
      </c>
      <c r="F45" t="s">
        <v>36</v>
      </c>
      <c r="G45">
        <v>3</v>
      </c>
    </row>
    <row r="46" spans="1:7">
      <c r="A46" t="s">
        <v>131</v>
      </c>
      <c r="B46" t="s">
        <v>132</v>
      </c>
      <c r="C46" t="s">
        <v>133</v>
      </c>
      <c r="D46" t="s">
        <v>124</v>
      </c>
      <c r="E46">
        <v>2013</v>
      </c>
      <c r="F46" t="s">
        <v>36</v>
      </c>
      <c r="G46">
        <v>2</v>
      </c>
    </row>
    <row r="47" spans="1:7">
      <c r="A47" t="s">
        <v>131</v>
      </c>
      <c r="B47" t="s">
        <v>132</v>
      </c>
      <c r="C47" t="s">
        <v>134</v>
      </c>
      <c r="D47" t="s">
        <v>124</v>
      </c>
      <c r="E47">
        <v>2015</v>
      </c>
      <c r="F47" t="s">
        <v>38</v>
      </c>
      <c r="G47">
        <v>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464B-2E6E-4155-9DA2-048E011A1AB7}">
  <sheetPr codeName="List5"/>
  <dimension ref="A1:G68"/>
  <sheetViews>
    <sheetView topLeftCell="A46" workbookViewId="0">
      <selection activeCell="D54" sqref="D54"/>
    </sheetView>
  </sheetViews>
  <sheetFormatPr defaultRowHeight="15"/>
  <cols>
    <col min="3" max="3" width="21" customWidth="1"/>
  </cols>
  <sheetData>
    <row r="1" spans="1:7">
      <c r="A1" t="s">
        <v>10</v>
      </c>
      <c r="B1" t="s">
        <v>16</v>
      </c>
      <c r="C1" t="s">
        <v>17</v>
      </c>
      <c r="D1" t="s">
        <v>6</v>
      </c>
      <c r="E1" t="s">
        <v>18</v>
      </c>
      <c r="F1" t="s">
        <v>19</v>
      </c>
      <c r="G1" t="s">
        <v>20</v>
      </c>
    </row>
    <row r="2" spans="1:7">
      <c r="A2">
        <v>1</v>
      </c>
      <c r="B2">
        <v>1</v>
      </c>
      <c r="C2" t="s">
        <v>27</v>
      </c>
      <c r="D2" t="s">
        <v>96</v>
      </c>
      <c r="E2">
        <v>2011</v>
      </c>
      <c r="F2" t="s">
        <v>37</v>
      </c>
      <c r="G2">
        <v>67</v>
      </c>
    </row>
    <row r="3" spans="1:7">
      <c r="A3">
        <v>2</v>
      </c>
      <c r="B3">
        <v>2</v>
      </c>
      <c r="C3" t="s">
        <v>61</v>
      </c>
      <c r="D3" t="s">
        <v>96</v>
      </c>
      <c r="E3">
        <v>2012</v>
      </c>
      <c r="F3" t="s">
        <v>37</v>
      </c>
      <c r="G3">
        <v>66</v>
      </c>
    </row>
    <row r="4" spans="1:7">
      <c r="A4">
        <v>3</v>
      </c>
      <c r="B4">
        <v>3</v>
      </c>
      <c r="C4" t="s">
        <v>2</v>
      </c>
      <c r="D4" t="s">
        <v>92</v>
      </c>
      <c r="E4">
        <v>2009</v>
      </c>
      <c r="F4" t="s">
        <v>35</v>
      </c>
      <c r="G4">
        <v>65</v>
      </c>
    </row>
    <row r="5" spans="1:7">
      <c r="A5">
        <v>4</v>
      </c>
      <c r="B5">
        <v>4</v>
      </c>
      <c r="C5" t="s">
        <v>21</v>
      </c>
      <c r="D5" t="s">
        <v>92</v>
      </c>
      <c r="E5">
        <v>2009</v>
      </c>
      <c r="F5" t="s">
        <v>35</v>
      </c>
      <c r="G5">
        <v>64</v>
      </c>
    </row>
    <row r="6" spans="1:7">
      <c r="A6">
        <v>5</v>
      </c>
      <c r="B6">
        <v>5</v>
      </c>
      <c r="C6" t="s">
        <v>4</v>
      </c>
      <c r="D6" t="s">
        <v>92</v>
      </c>
      <c r="E6">
        <v>2008</v>
      </c>
      <c r="F6" t="s">
        <v>35</v>
      </c>
      <c r="G6">
        <v>63</v>
      </c>
    </row>
    <row r="7" spans="1:7">
      <c r="A7">
        <v>6</v>
      </c>
      <c r="B7">
        <v>6</v>
      </c>
      <c r="C7" t="s">
        <v>56</v>
      </c>
      <c r="D7" t="s">
        <v>98</v>
      </c>
      <c r="E7">
        <v>2008</v>
      </c>
      <c r="F7" t="s">
        <v>35</v>
      </c>
      <c r="G7">
        <v>62</v>
      </c>
    </row>
    <row r="8" spans="1:7">
      <c r="A8">
        <v>7</v>
      </c>
      <c r="B8">
        <v>7</v>
      </c>
      <c r="C8" t="s">
        <v>26</v>
      </c>
      <c r="D8" t="s">
        <v>92</v>
      </c>
      <c r="E8">
        <v>2010</v>
      </c>
      <c r="F8" t="s">
        <v>35</v>
      </c>
      <c r="G8">
        <v>61</v>
      </c>
    </row>
    <row r="9" spans="1:7">
      <c r="A9">
        <v>8</v>
      </c>
      <c r="B9">
        <v>8</v>
      </c>
      <c r="C9" t="s">
        <v>73</v>
      </c>
      <c r="D9" t="s">
        <v>92</v>
      </c>
      <c r="E9">
        <v>2011</v>
      </c>
      <c r="F9" t="s">
        <v>37</v>
      </c>
      <c r="G9">
        <v>60</v>
      </c>
    </row>
    <row r="10" spans="1:7">
      <c r="A10">
        <v>9</v>
      </c>
      <c r="B10">
        <v>1</v>
      </c>
      <c r="C10" t="s">
        <v>59</v>
      </c>
      <c r="D10" t="s">
        <v>92</v>
      </c>
      <c r="E10">
        <v>2013</v>
      </c>
      <c r="F10" t="s">
        <v>36</v>
      </c>
      <c r="G10">
        <v>59</v>
      </c>
    </row>
    <row r="11" spans="1:7">
      <c r="A11">
        <v>10</v>
      </c>
      <c r="B11">
        <v>2</v>
      </c>
      <c r="C11" t="s">
        <v>28</v>
      </c>
      <c r="D11" t="s">
        <v>96</v>
      </c>
      <c r="E11">
        <v>2011</v>
      </c>
      <c r="F11" t="s">
        <v>37</v>
      </c>
      <c r="G11">
        <v>58</v>
      </c>
    </row>
    <row r="12" spans="1:7">
      <c r="A12">
        <v>11</v>
      </c>
      <c r="B12">
        <v>3</v>
      </c>
      <c r="C12" t="s">
        <v>86</v>
      </c>
      <c r="D12" t="s">
        <v>96</v>
      </c>
      <c r="E12">
        <v>2012</v>
      </c>
      <c r="F12" t="s">
        <v>37</v>
      </c>
      <c r="G12">
        <v>57</v>
      </c>
    </row>
    <row r="13" spans="1:7">
      <c r="A13">
        <v>12</v>
      </c>
      <c r="B13">
        <v>4</v>
      </c>
      <c r="C13" t="s">
        <v>29</v>
      </c>
      <c r="D13" t="s">
        <v>99</v>
      </c>
      <c r="E13">
        <v>2012</v>
      </c>
      <c r="F13" t="s">
        <v>37</v>
      </c>
      <c r="G13">
        <v>56</v>
      </c>
    </row>
    <row r="14" spans="1:7">
      <c r="A14">
        <v>13</v>
      </c>
      <c r="B14">
        <v>5</v>
      </c>
      <c r="C14" t="s">
        <v>69</v>
      </c>
      <c r="D14" t="s">
        <v>92</v>
      </c>
      <c r="E14">
        <v>2012</v>
      </c>
      <c r="F14" t="s">
        <v>37</v>
      </c>
      <c r="G14">
        <v>55</v>
      </c>
    </row>
    <row r="15" spans="1:7">
      <c r="A15">
        <v>14</v>
      </c>
      <c r="B15">
        <v>6</v>
      </c>
      <c r="C15" t="s">
        <v>33</v>
      </c>
      <c r="D15" t="s">
        <v>92</v>
      </c>
      <c r="E15">
        <v>2011</v>
      </c>
      <c r="F15" t="s">
        <v>37</v>
      </c>
      <c r="G15">
        <v>54</v>
      </c>
    </row>
    <row r="16" spans="1:7">
      <c r="A16">
        <v>15</v>
      </c>
      <c r="B16">
        <v>7</v>
      </c>
      <c r="C16" t="s">
        <v>32</v>
      </c>
      <c r="D16" t="s">
        <v>92</v>
      </c>
      <c r="E16">
        <v>2009</v>
      </c>
      <c r="F16" t="s">
        <v>35</v>
      </c>
      <c r="G16">
        <v>53</v>
      </c>
    </row>
    <row r="17" spans="1:7">
      <c r="A17">
        <v>16</v>
      </c>
      <c r="B17">
        <v>8</v>
      </c>
      <c r="C17" t="s">
        <v>1</v>
      </c>
      <c r="D17" t="s">
        <v>92</v>
      </c>
      <c r="E17">
        <v>2008</v>
      </c>
      <c r="F17" t="s">
        <v>35</v>
      </c>
      <c r="G17">
        <v>52</v>
      </c>
    </row>
    <row r="18" spans="1:7">
      <c r="A18">
        <v>17</v>
      </c>
      <c r="B18">
        <v>1</v>
      </c>
      <c r="C18" t="s">
        <v>71</v>
      </c>
      <c r="D18" t="s">
        <v>99</v>
      </c>
      <c r="E18">
        <v>2014</v>
      </c>
      <c r="F18" t="s">
        <v>36</v>
      </c>
      <c r="G18">
        <v>51</v>
      </c>
    </row>
    <row r="19" spans="1:7">
      <c r="A19">
        <v>18</v>
      </c>
      <c r="B19">
        <v>2</v>
      </c>
      <c r="C19" t="s">
        <v>54</v>
      </c>
      <c r="D19" t="s">
        <v>92</v>
      </c>
      <c r="E19">
        <v>2014</v>
      </c>
      <c r="F19" t="s">
        <v>36</v>
      </c>
      <c r="G19">
        <v>50</v>
      </c>
    </row>
    <row r="20" spans="1:7">
      <c r="A20">
        <v>19</v>
      </c>
      <c r="B20">
        <v>3</v>
      </c>
      <c r="C20" t="s">
        <v>67</v>
      </c>
      <c r="D20" t="s">
        <v>98</v>
      </c>
      <c r="E20">
        <v>2011</v>
      </c>
      <c r="F20" t="s">
        <v>37</v>
      </c>
      <c r="G20">
        <v>49</v>
      </c>
    </row>
    <row r="21" spans="1:7">
      <c r="A21">
        <v>20</v>
      </c>
      <c r="B21">
        <v>4</v>
      </c>
      <c r="C21" t="s">
        <v>76</v>
      </c>
      <c r="D21" t="s">
        <v>92</v>
      </c>
      <c r="E21">
        <v>2012</v>
      </c>
      <c r="F21" t="s">
        <v>37</v>
      </c>
      <c r="G21">
        <v>48</v>
      </c>
    </row>
    <row r="22" spans="1:7">
      <c r="A22">
        <v>21</v>
      </c>
      <c r="B22">
        <v>5</v>
      </c>
      <c r="C22" t="s">
        <v>106</v>
      </c>
      <c r="D22" t="s">
        <v>96</v>
      </c>
      <c r="E22">
        <v>2011</v>
      </c>
      <c r="F22" t="s">
        <v>37</v>
      </c>
      <c r="G22">
        <v>47</v>
      </c>
    </row>
    <row r="23" spans="1:7">
      <c r="A23">
        <v>22</v>
      </c>
      <c r="B23">
        <v>6</v>
      </c>
      <c r="C23" t="s">
        <v>68</v>
      </c>
      <c r="D23" t="s">
        <v>92</v>
      </c>
      <c r="E23">
        <v>2012</v>
      </c>
      <c r="F23" t="s">
        <v>37</v>
      </c>
      <c r="G23">
        <v>46</v>
      </c>
    </row>
    <row r="24" spans="1:7">
      <c r="A24">
        <v>23</v>
      </c>
      <c r="B24">
        <v>7</v>
      </c>
      <c r="C24" t="s">
        <v>66</v>
      </c>
      <c r="D24" t="s">
        <v>96</v>
      </c>
      <c r="E24">
        <v>2012</v>
      </c>
      <c r="F24" t="s">
        <v>37</v>
      </c>
      <c r="G24">
        <v>45</v>
      </c>
    </row>
    <row r="25" spans="1:7">
      <c r="A25">
        <v>24</v>
      </c>
      <c r="B25">
        <v>8</v>
      </c>
      <c r="C25" t="s">
        <v>57</v>
      </c>
      <c r="D25" t="s">
        <v>96</v>
      </c>
      <c r="E25">
        <v>2010</v>
      </c>
      <c r="F25" t="s">
        <v>35</v>
      </c>
      <c r="G25">
        <v>44</v>
      </c>
    </row>
    <row r="26" spans="1:7">
      <c r="A26">
        <v>25</v>
      </c>
      <c r="B26">
        <v>1</v>
      </c>
      <c r="C26" t="s">
        <v>108</v>
      </c>
      <c r="D26" t="s">
        <v>96</v>
      </c>
      <c r="E26">
        <v>2012</v>
      </c>
      <c r="F26" t="s">
        <v>37</v>
      </c>
      <c r="G26">
        <v>43</v>
      </c>
    </row>
    <row r="27" spans="1:7">
      <c r="A27">
        <v>26</v>
      </c>
      <c r="B27">
        <v>2</v>
      </c>
      <c r="C27" t="s">
        <v>52</v>
      </c>
      <c r="D27" t="s">
        <v>92</v>
      </c>
      <c r="E27">
        <v>2013</v>
      </c>
      <c r="F27" t="s">
        <v>36</v>
      </c>
      <c r="G27">
        <v>42</v>
      </c>
    </row>
    <row r="28" spans="1:7">
      <c r="A28">
        <v>27</v>
      </c>
      <c r="B28">
        <v>3</v>
      </c>
      <c r="C28" t="s">
        <v>41</v>
      </c>
      <c r="D28" t="s">
        <v>96</v>
      </c>
      <c r="E28">
        <v>2013</v>
      </c>
      <c r="F28" t="s">
        <v>36</v>
      </c>
      <c r="G28">
        <v>41</v>
      </c>
    </row>
    <row r="29" spans="1:7">
      <c r="A29">
        <v>28</v>
      </c>
      <c r="B29">
        <v>4</v>
      </c>
      <c r="C29" t="s">
        <v>105</v>
      </c>
      <c r="D29" t="s">
        <v>95</v>
      </c>
      <c r="E29">
        <v>2012</v>
      </c>
      <c r="F29" t="s">
        <v>37</v>
      </c>
      <c r="G29">
        <v>40</v>
      </c>
    </row>
    <row r="30" spans="1:7">
      <c r="A30">
        <v>29</v>
      </c>
      <c r="B30">
        <v>5</v>
      </c>
      <c r="C30" t="s">
        <v>84</v>
      </c>
      <c r="D30" t="s">
        <v>95</v>
      </c>
      <c r="E30">
        <v>2013</v>
      </c>
      <c r="F30" t="s">
        <v>36</v>
      </c>
      <c r="G30">
        <v>39</v>
      </c>
    </row>
    <row r="31" spans="1:7">
      <c r="A31">
        <v>30</v>
      </c>
      <c r="B31">
        <v>6</v>
      </c>
      <c r="C31" t="s">
        <v>34</v>
      </c>
      <c r="D31" t="s">
        <v>99</v>
      </c>
      <c r="E31">
        <v>2014</v>
      </c>
      <c r="F31" t="s">
        <v>36</v>
      </c>
      <c r="G31">
        <v>38</v>
      </c>
    </row>
    <row r="32" spans="1:7">
      <c r="A32">
        <v>31</v>
      </c>
      <c r="B32">
        <v>7</v>
      </c>
      <c r="C32" t="s">
        <v>63</v>
      </c>
      <c r="D32" t="s">
        <v>92</v>
      </c>
      <c r="E32">
        <v>2015</v>
      </c>
      <c r="F32" t="s">
        <v>38</v>
      </c>
      <c r="G32">
        <v>37</v>
      </c>
    </row>
    <row r="33" spans="1:7">
      <c r="A33">
        <v>32</v>
      </c>
      <c r="B33">
        <v>8</v>
      </c>
      <c r="C33" t="s">
        <v>107</v>
      </c>
      <c r="D33" t="s">
        <v>96</v>
      </c>
      <c r="E33">
        <v>2011</v>
      </c>
      <c r="F33" t="s">
        <v>37</v>
      </c>
      <c r="G33">
        <v>36</v>
      </c>
    </row>
    <row r="34" spans="1:7">
      <c r="A34">
        <v>33</v>
      </c>
      <c r="B34">
        <v>1</v>
      </c>
      <c r="C34" t="s">
        <v>81</v>
      </c>
      <c r="D34" t="s">
        <v>99</v>
      </c>
      <c r="E34">
        <v>2013</v>
      </c>
      <c r="F34" t="s">
        <v>36</v>
      </c>
      <c r="G34">
        <v>35</v>
      </c>
    </row>
    <row r="35" spans="1:7">
      <c r="A35">
        <v>34</v>
      </c>
      <c r="B35">
        <v>2</v>
      </c>
      <c r="C35" t="s">
        <v>70</v>
      </c>
      <c r="D35" t="s">
        <v>99</v>
      </c>
      <c r="E35">
        <v>2011</v>
      </c>
      <c r="F35" t="s">
        <v>37</v>
      </c>
      <c r="G35">
        <v>34</v>
      </c>
    </row>
    <row r="36" spans="1:7">
      <c r="A36">
        <v>35</v>
      </c>
      <c r="B36">
        <v>3</v>
      </c>
      <c r="C36" t="s">
        <v>112</v>
      </c>
      <c r="D36" t="s">
        <v>97</v>
      </c>
      <c r="E36">
        <v>2015</v>
      </c>
      <c r="F36" t="s">
        <v>38</v>
      </c>
      <c r="G36">
        <v>33</v>
      </c>
    </row>
    <row r="37" spans="1:7">
      <c r="A37">
        <v>36</v>
      </c>
      <c r="B37">
        <v>4</v>
      </c>
      <c r="C37" t="s">
        <v>44</v>
      </c>
      <c r="D37" t="s">
        <v>92</v>
      </c>
      <c r="E37">
        <v>2013</v>
      </c>
      <c r="F37" t="s">
        <v>36</v>
      </c>
      <c r="G37">
        <v>32</v>
      </c>
    </row>
    <row r="38" spans="1:7">
      <c r="A38">
        <v>37</v>
      </c>
      <c r="B38">
        <v>5</v>
      </c>
      <c r="C38" t="s">
        <v>116</v>
      </c>
      <c r="D38" t="s">
        <v>96</v>
      </c>
      <c r="E38">
        <v>2011</v>
      </c>
      <c r="F38" t="s">
        <v>37</v>
      </c>
      <c r="G38">
        <v>31</v>
      </c>
    </row>
    <row r="39" spans="1:7">
      <c r="A39">
        <v>38</v>
      </c>
      <c r="B39">
        <v>6</v>
      </c>
      <c r="C39" t="s">
        <v>83</v>
      </c>
      <c r="D39" t="s">
        <v>96</v>
      </c>
      <c r="E39">
        <v>2012</v>
      </c>
      <c r="F39" t="s">
        <v>37</v>
      </c>
      <c r="G39">
        <v>30</v>
      </c>
    </row>
    <row r="40" spans="1:7">
      <c r="A40">
        <v>39</v>
      </c>
      <c r="B40">
        <v>7</v>
      </c>
      <c r="C40" t="s">
        <v>60</v>
      </c>
      <c r="D40" t="s">
        <v>96</v>
      </c>
      <c r="E40">
        <v>2011</v>
      </c>
      <c r="F40" t="s">
        <v>37</v>
      </c>
      <c r="G40">
        <v>29</v>
      </c>
    </row>
    <row r="41" spans="1:7">
      <c r="A41">
        <v>40</v>
      </c>
      <c r="B41">
        <v>8</v>
      </c>
      <c r="C41" t="s">
        <v>75</v>
      </c>
      <c r="D41" t="s">
        <v>96</v>
      </c>
      <c r="E41">
        <v>2014</v>
      </c>
      <c r="F41" t="s">
        <v>36</v>
      </c>
      <c r="G41">
        <v>28</v>
      </c>
    </row>
    <row r="42" spans="1:7">
      <c r="A42">
        <v>41</v>
      </c>
      <c r="B42">
        <v>1</v>
      </c>
      <c r="C42" t="s">
        <v>127</v>
      </c>
      <c r="D42" t="s">
        <v>96</v>
      </c>
      <c r="E42">
        <v>2013</v>
      </c>
      <c r="F42" t="s">
        <v>36</v>
      </c>
      <c r="G42">
        <v>27</v>
      </c>
    </row>
    <row r="43" spans="1:7">
      <c r="A43">
        <v>42</v>
      </c>
      <c r="B43">
        <v>2</v>
      </c>
      <c r="C43" t="s">
        <v>126</v>
      </c>
      <c r="D43" t="s">
        <v>100</v>
      </c>
      <c r="E43">
        <v>2012</v>
      </c>
      <c r="F43" t="s">
        <v>37</v>
      </c>
      <c r="G43">
        <v>26</v>
      </c>
    </row>
    <row r="44" spans="1:7">
      <c r="A44">
        <v>43</v>
      </c>
      <c r="B44">
        <v>3</v>
      </c>
      <c r="C44" t="s">
        <v>115</v>
      </c>
      <c r="D44" t="s">
        <v>96</v>
      </c>
      <c r="E44">
        <v>2010</v>
      </c>
      <c r="F44" t="s">
        <v>35</v>
      </c>
      <c r="G44">
        <v>25</v>
      </c>
    </row>
    <row r="45" spans="1:7">
      <c r="A45">
        <v>44</v>
      </c>
      <c r="B45">
        <v>4</v>
      </c>
      <c r="C45" t="s">
        <v>113</v>
      </c>
      <c r="D45" t="s">
        <v>96</v>
      </c>
      <c r="E45">
        <v>2013</v>
      </c>
      <c r="F45" t="s">
        <v>36</v>
      </c>
      <c r="G45">
        <v>24</v>
      </c>
    </row>
    <row r="46" spans="1:7">
      <c r="A46">
        <v>45</v>
      </c>
      <c r="B46">
        <v>5</v>
      </c>
      <c r="C46" t="s">
        <v>125</v>
      </c>
      <c r="D46" t="s">
        <v>100</v>
      </c>
      <c r="E46">
        <v>2011</v>
      </c>
      <c r="F46" t="s">
        <v>37</v>
      </c>
      <c r="G46">
        <v>23</v>
      </c>
    </row>
    <row r="47" spans="1:7">
      <c r="A47">
        <v>46</v>
      </c>
      <c r="B47">
        <v>6</v>
      </c>
      <c r="C47" t="s">
        <v>128</v>
      </c>
      <c r="D47" t="s">
        <v>96</v>
      </c>
      <c r="E47">
        <v>2014</v>
      </c>
      <c r="F47" t="s">
        <v>36</v>
      </c>
      <c r="G47">
        <v>22</v>
      </c>
    </row>
    <row r="48" spans="1:7">
      <c r="A48">
        <v>47</v>
      </c>
      <c r="B48">
        <v>7</v>
      </c>
      <c r="C48" t="s">
        <v>42</v>
      </c>
      <c r="D48" t="s">
        <v>96</v>
      </c>
      <c r="E48">
        <v>2014</v>
      </c>
      <c r="F48" t="s">
        <v>36</v>
      </c>
      <c r="G48">
        <v>21</v>
      </c>
    </row>
    <row r="49" spans="1:7">
      <c r="A49">
        <v>48</v>
      </c>
      <c r="B49">
        <v>8</v>
      </c>
      <c r="C49" t="s">
        <v>117</v>
      </c>
      <c r="D49" t="s">
        <v>96</v>
      </c>
      <c r="E49">
        <v>2011</v>
      </c>
      <c r="F49" t="s">
        <v>37</v>
      </c>
      <c r="G49">
        <v>20</v>
      </c>
    </row>
    <row r="50" spans="1:7">
      <c r="A50">
        <v>49</v>
      </c>
      <c r="B50">
        <v>1</v>
      </c>
      <c r="C50" t="s">
        <v>135</v>
      </c>
      <c r="D50" t="s">
        <v>95</v>
      </c>
      <c r="E50">
        <v>2011</v>
      </c>
      <c r="F50" t="s">
        <v>37</v>
      </c>
      <c r="G50">
        <v>19</v>
      </c>
    </row>
    <row r="51" spans="1:7">
      <c r="A51">
        <v>50</v>
      </c>
      <c r="B51">
        <v>2</v>
      </c>
      <c r="C51" t="s">
        <v>121</v>
      </c>
      <c r="D51" t="s">
        <v>92</v>
      </c>
      <c r="E51">
        <v>2013</v>
      </c>
      <c r="F51" t="s">
        <v>36</v>
      </c>
      <c r="G51">
        <v>18</v>
      </c>
    </row>
    <row r="52" spans="1:7">
      <c r="A52">
        <v>51</v>
      </c>
      <c r="B52">
        <v>3</v>
      </c>
      <c r="C52" t="s">
        <v>136</v>
      </c>
      <c r="D52" t="s">
        <v>92</v>
      </c>
      <c r="E52">
        <v>2011</v>
      </c>
      <c r="F52" t="s">
        <v>37</v>
      </c>
      <c r="G52">
        <v>17</v>
      </c>
    </row>
    <row r="53" spans="1:7">
      <c r="A53">
        <v>52</v>
      </c>
      <c r="B53">
        <v>4</v>
      </c>
      <c r="C53" t="s">
        <v>137</v>
      </c>
      <c r="D53" t="s">
        <v>96</v>
      </c>
      <c r="E53">
        <v>2012</v>
      </c>
      <c r="F53" t="s">
        <v>37</v>
      </c>
      <c r="G53">
        <v>16</v>
      </c>
    </row>
    <row r="54" spans="1:7">
      <c r="A54">
        <v>53</v>
      </c>
      <c r="B54">
        <v>5</v>
      </c>
      <c r="C54" t="s">
        <v>167</v>
      </c>
      <c r="D54" t="s">
        <v>97</v>
      </c>
      <c r="E54">
        <v>2013</v>
      </c>
      <c r="F54" t="s">
        <v>36</v>
      </c>
      <c r="G54">
        <v>15</v>
      </c>
    </row>
    <row r="55" spans="1:7">
      <c r="A55">
        <v>54</v>
      </c>
      <c r="B55">
        <v>6</v>
      </c>
      <c r="C55" t="s">
        <v>133</v>
      </c>
      <c r="D55" t="s">
        <v>100</v>
      </c>
      <c r="E55">
        <v>2013</v>
      </c>
      <c r="F55" t="s">
        <v>36</v>
      </c>
      <c r="G55">
        <v>14</v>
      </c>
    </row>
    <row r="56" spans="1:7">
      <c r="A56">
        <v>55</v>
      </c>
      <c r="B56">
        <v>7</v>
      </c>
      <c r="C56" t="s">
        <v>129</v>
      </c>
      <c r="D56" t="s">
        <v>96</v>
      </c>
      <c r="E56">
        <v>2013</v>
      </c>
      <c r="F56" t="s">
        <v>36</v>
      </c>
      <c r="G56">
        <v>13</v>
      </c>
    </row>
    <row r="57" spans="1:7">
      <c r="A57">
        <v>56</v>
      </c>
      <c r="B57">
        <v>8</v>
      </c>
      <c r="C57" t="s">
        <v>55</v>
      </c>
      <c r="D57" t="s">
        <v>92</v>
      </c>
      <c r="E57">
        <v>2014</v>
      </c>
      <c r="F57" t="s">
        <v>36</v>
      </c>
      <c r="G57">
        <v>12</v>
      </c>
    </row>
    <row r="58" spans="1:7">
      <c r="A58">
        <v>57</v>
      </c>
      <c r="B58">
        <v>1</v>
      </c>
      <c r="C58" t="s">
        <v>138</v>
      </c>
      <c r="D58" t="s">
        <v>96</v>
      </c>
      <c r="E58">
        <v>2014</v>
      </c>
      <c r="F58" t="s">
        <v>36</v>
      </c>
      <c r="G58">
        <v>11</v>
      </c>
    </row>
    <row r="59" spans="1:7">
      <c r="A59">
        <v>58</v>
      </c>
      <c r="B59">
        <v>2</v>
      </c>
      <c r="C59" t="s">
        <v>139</v>
      </c>
      <c r="D59" t="s">
        <v>95</v>
      </c>
      <c r="E59">
        <v>2017</v>
      </c>
      <c r="F59" t="s">
        <v>38</v>
      </c>
      <c r="G59">
        <v>10</v>
      </c>
    </row>
    <row r="60" spans="1:7">
      <c r="A60">
        <v>59</v>
      </c>
      <c r="B60">
        <v>3</v>
      </c>
      <c r="C60" t="s">
        <v>140</v>
      </c>
      <c r="D60" t="s">
        <v>96</v>
      </c>
      <c r="E60">
        <v>2014</v>
      </c>
      <c r="F60" t="s">
        <v>36</v>
      </c>
      <c r="G60">
        <v>9</v>
      </c>
    </row>
    <row r="61" spans="1:7">
      <c r="A61">
        <v>60</v>
      </c>
      <c r="B61">
        <v>4</v>
      </c>
      <c r="C61" t="s">
        <v>72</v>
      </c>
      <c r="D61" t="s">
        <v>98</v>
      </c>
      <c r="E61">
        <v>2015</v>
      </c>
      <c r="F61" t="s">
        <v>38</v>
      </c>
      <c r="G61">
        <v>8</v>
      </c>
    </row>
    <row r="62" spans="1:7">
      <c r="A62">
        <v>61</v>
      </c>
      <c r="B62" t="s">
        <v>141</v>
      </c>
      <c r="C62" t="s">
        <v>142</v>
      </c>
      <c r="D62" t="s">
        <v>96</v>
      </c>
      <c r="E62">
        <v>2013</v>
      </c>
      <c r="F62" t="s">
        <v>36</v>
      </c>
      <c r="G62">
        <v>7</v>
      </c>
    </row>
    <row r="63" spans="1:7">
      <c r="A63">
        <v>62</v>
      </c>
      <c r="B63" t="s">
        <v>141</v>
      </c>
      <c r="C63" t="s">
        <v>109</v>
      </c>
      <c r="D63" t="s">
        <v>92</v>
      </c>
      <c r="E63">
        <v>2016</v>
      </c>
      <c r="F63" t="s">
        <v>38</v>
      </c>
      <c r="G63">
        <v>7</v>
      </c>
    </row>
    <row r="64" spans="1:7">
      <c r="A64">
        <v>63</v>
      </c>
      <c r="B64" t="s">
        <v>141</v>
      </c>
      <c r="C64" t="s">
        <v>143</v>
      </c>
      <c r="D64" t="s">
        <v>98</v>
      </c>
      <c r="E64">
        <v>2016</v>
      </c>
      <c r="F64" t="s">
        <v>38</v>
      </c>
      <c r="G64">
        <v>7</v>
      </c>
    </row>
    <row r="65" spans="1:7">
      <c r="A65">
        <v>64</v>
      </c>
      <c r="B65" t="s">
        <v>141</v>
      </c>
      <c r="C65" t="s">
        <v>118</v>
      </c>
      <c r="D65" t="s">
        <v>97</v>
      </c>
      <c r="E65">
        <v>2013</v>
      </c>
      <c r="F65" t="s">
        <v>36</v>
      </c>
      <c r="G65">
        <v>7</v>
      </c>
    </row>
    <row r="66" spans="1:7">
      <c r="A66">
        <v>65</v>
      </c>
      <c r="B66" t="s">
        <v>144</v>
      </c>
      <c r="C66" t="s">
        <v>145</v>
      </c>
      <c r="D66" t="s">
        <v>99</v>
      </c>
      <c r="E66">
        <v>2015</v>
      </c>
      <c r="F66" t="s">
        <v>38</v>
      </c>
      <c r="G66">
        <v>3</v>
      </c>
    </row>
    <row r="67" spans="1:7">
      <c r="A67">
        <v>66</v>
      </c>
      <c r="B67" t="s">
        <v>144</v>
      </c>
      <c r="C67" t="s">
        <v>146</v>
      </c>
      <c r="D67" t="s">
        <v>98</v>
      </c>
      <c r="E67">
        <v>2018</v>
      </c>
      <c r="F67" t="s">
        <v>38</v>
      </c>
      <c r="G67">
        <v>3</v>
      </c>
    </row>
    <row r="68" spans="1:7">
      <c r="A68">
        <v>67</v>
      </c>
      <c r="B68" t="s">
        <v>144</v>
      </c>
      <c r="C68" t="s">
        <v>134</v>
      </c>
      <c r="D68" t="s">
        <v>100</v>
      </c>
      <c r="E68">
        <v>2015</v>
      </c>
      <c r="F68" t="s">
        <v>38</v>
      </c>
      <c r="G68">
        <v>3</v>
      </c>
    </row>
  </sheetData>
  <autoFilter ref="A1:G45" xr:uid="{99C8CA4B-CADB-48FA-AA3E-E01C942C0B60}">
    <sortState xmlns:xlrd2="http://schemas.microsoft.com/office/spreadsheetml/2017/richdata2" ref="A2:G45">
      <sortCondition ref="A1:A45"/>
    </sortState>
  </autoFilter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BFF1-1D04-46D1-8D16-5EBC74453BE4}">
  <sheetPr codeName="List6"/>
  <dimension ref="A1:G76"/>
  <sheetViews>
    <sheetView topLeftCell="A49" workbookViewId="0">
      <selection activeCell="D61" sqref="D61"/>
    </sheetView>
  </sheetViews>
  <sheetFormatPr defaultRowHeight="15"/>
  <cols>
    <col min="3" max="3" width="21" customWidth="1"/>
    <col min="4" max="4" width="11.28515625" customWidth="1"/>
  </cols>
  <sheetData>
    <row r="1" spans="1:7">
      <c r="A1" t="s">
        <v>10</v>
      </c>
      <c r="B1" t="s">
        <v>16</v>
      </c>
      <c r="C1" t="s">
        <v>17</v>
      </c>
      <c r="D1" t="s">
        <v>6</v>
      </c>
      <c r="E1" t="s">
        <v>18</v>
      </c>
      <c r="F1" t="s">
        <v>19</v>
      </c>
      <c r="G1" t="s">
        <v>20</v>
      </c>
    </row>
    <row r="2" spans="1:7">
      <c r="A2">
        <v>1</v>
      </c>
      <c r="B2" s="3">
        <v>1</v>
      </c>
      <c r="C2" t="s">
        <v>61</v>
      </c>
      <c r="D2" t="s">
        <v>96</v>
      </c>
      <c r="E2">
        <v>2012</v>
      </c>
      <c r="F2" t="s">
        <v>37</v>
      </c>
      <c r="G2">
        <v>75</v>
      </c>
    </row>
    <row r="3" spans="1:7">
      <c r="A3">
        <v>2</v>
      </c>
      <c r="B3" s="3">
        <v>2</v>
      </c>
      <c r="C3" t="s">
        <v>2</v>
      </c>
      <c r="D3" t="s">
        <v>92</v>
      </c>
      <c r="E3">
        <v>2009</v>
      </c>
      <c r="F3" t="s">
        <v>35</v>
      </c>
      <c r="G3">
        <v>74</v>
      </c>
    </row>
    <row r="4" spans="1:7">
      <c r="A4">
        <v>3</v>
      </c>
      <c r="B4" s="3">
        <v>3</v>
      </c>
      <c r="C4" t="s">
        <v>69</v>
      </c>
      <c r="D4" t="s">
        <v>92</v>
      </c>
      <c r="E4">
        <v>2012</v>
      </c>
      <c r="F4" t="s">
        <v>37</v>
      </c>
      <c r="G4">
        <v>73</v>
      </c>
    </row>
    <row r="5" spans="1:7">
      <c r="A5">
        <v>4</v>
      </c>
      <c r="B5" s="3">
        <v>4</v>
      </c>
      <c r="C5" t="s">
        <v>4</v>
      </c>
      <c r="D5" t="s">
        <v>92</v>
      </c>
      <c r="E5">
        <v>2008</v>
      </c>
      <c r="F5" t="s">
        <v>35</v>
      </c>
      <c r="G5">
        <v>72</v>
      </c>
    </row>
    <row r="6" spans="1:7">
      <c r="A6">
        <v>5</v>
      </c>
      <c r="B6" s="3">
        <v>5</v>
      </c>
      <c r="C6" t="s">
        <v>21</v>
      </c>
      <c r="D6" t="s">
        <v>92</v>
      </c>
      <c r="E6">
        <v>2009</v>
      </c>
      <c r="F6" t="s">
        <v>35</v>
      </c>
      <c r="G6">
        <v>71</v>
      </c>
    </row>
    <row r="7" spans="1:7">
      <c r="A7">
        <v>6</v>
      </c>
      <c r="B7" s="3">
        <v>6</v>
      </c>
      <c r="C7" t="s">
        <v>28</v>
      </c>
      <c r="D7" t="s">
        <v>96</v>
      </c>
      <c r="E7">
        <v>2011</v>
      </c>
      <c r="F7" t="s">
        <v>37</v>
      </c>
      <c r="G7">
        <v>70</v>
      </c>
    </row>
    <row r="8" spans="1:7">
      <c r="A8">
        <v>7</v>
      </c>
      <c r="B8" s="3">
        <v>7</v>
      </c>
      <c r="C8" t="s">
        <v>86</v>
      </c>
      <c r="D8" t="s">
        <v>96</v>
      </c>
      <c r="E8">
        <v>2012</v>
      </c>
      <c r="F8" t="s">
        <v>37</v>
      </c>
      <c r="G8">
        <v>69</v>
      </c>
    </row>
    <row r="9" spans="1:7">
      <c r="A9">
        <v>8</v>
      </c>
      <c r="B9" s="3">
        <v>8</v>
      </c>
      <c r="C9" t="s">
        <v>26</v>
      </c>
      <c r="D9" t="s">
        <v>92</v>
      </c>
      <c r="E9">
        <v>2010</v>
      </c>
      <c r="F9" t="s">
        <v>35</v>
      </c>
      <c r="G9">
        <v>68</v>
      </c>
    </row>
    <row r="10" spans="1:7">
      <c r="A10">
        <v>9</v>
      </c>
      <c r="B10" s="3">
        <v>1</v>
      </c>
      <c r="C10" t="s">
        <v>73</v>
      </c>
      <c r="D10" t="s">
        <v>92</v>
      </c>
      <c r="E10">
        <v>2011</v>
      </c>
      <c r="F10" t="s">
        <v>37</v>
      </c>
      <c r="G10">
        <v>67</v>
      </c>
    </row>
    <row r="11" spans="1:7">
      <c r="A11">
        <v>10</v>
      </c>
      <c r="B11" s="3">
        <v>2</v>
      </c>
      <c r="C11" t="s">
        <v>29</v>
      </c>
      <c r="D11" t="s">
        <v>99</v>
      </c>
      <c r="E11">
        <v>2012</v>
      </c>
      <c r="F11" t="s">
        <v>37</v>
      </c>
      <c r="G11">
        <v>66</v>
      </c>
    </row>
    <row r="12" spans="1:7">
      <c r="A12">
        <v>11</v>
      </c>
      <c r="B12" s="3">
        <v>3</v>
      </c>
      <c r="C12" t="s">
        <v>67</v>
      </c>
      <c r="D12" t="s">
        <v>98</v>
      </c>
      <c r="E12">
        <v>2011</v>
      </c>
      <c r="F12" t="s">
        <v>37</v>
      </c>
      <c r="G12">
        <v>65</v>
      </c>
    </row>
    <row r="13" spans="1:7">
      <c r="A13">
        <v>12</v>
      </c>
      <c r="B13" s="3">
        <v>4</v>
      </c>
      <c r="C13" t="s">
        <v>33</v>
      </c>
      <c r="D13" t="s">
        <v>92</v>
      </c>
      <c r="E13">
        <v>2011</v>
      </c>
      <c r="F13" t="s">
        <v>37</v>
      </c>
      <c r="G13">
        <v>64</v>
      </c>
    </row>
    <row r="14" spans="1:7">
      <c r="A14">
        <v>13</v>
      </c>
      <c r="B14" s="3">
        <v>5</v>
      </c>
      <c r="C14" t="s">
        <v>59</v>
      </c>
      <c r="D14" t="s">
        <v>92</v>
      </c>
      <c r="E14">
        <v>2013</v>
      </c>
      <c r="F14" t="s">
        <v>36</v>
      </c>
      <c r="G14">
        <v>63</v>
      </c>
    </row>
    <row r="15" spans="1:7">
      <c r="A15">
        <v>14</v>
      </c>
      <c r="B15" s="3">
        <v>6</v>
      </c>
      <c r="C15" t="s">
        <v>56</v>
      </c>
      <c r="D15" t="s">
        <v>98</v>
      </c>
      <c r="E15">
        <v>2008</v>
      </c>
      <c r="F15" t="s">
        <v>35</v>
      </c>
      <c r="G15">
        <v>62</v>
      </c>
    </row>
    <row r="16" spans="1:7">
      <c r="A16">
        <v>15</v>
      </c>
      <c r="B16" s="3">
        <v>7</v>
      </c>
      <c r="C16" t="s">
        <v>32</v>
      </c>
      <c r="D16" t="s">
        <v>92</v>
      </c>
      <c r="E16">
        <v>2009</v>
      </c>
      <c r="F16" t="s">
        <v>35</v>
      </c>
      <c r="G16">
        <v>61</v>
      </c>
    </row>
    <row r="17" spans="1:7">
      <c r="A17">
        <v>16</v>
      </c>
      <c r="B17" s="3">
        <v>8</v>
      </c>
      <c r="C17" t="s">
        <v>71</v>
      </c>
      <c r="D17" t="s">
        <v>99</v>
      </c>
      <c r="E17">
        <v>2014</v>
      </c>
      <c r="F17" t="s">
        <v>36</v>
      </c>
      <c r="G17">
        <v>60</v>
      </c>
    </row>
    <row r="18" spans="1:7">
      <c r="A18">
        <v>17</v>
      </c>
      <c r="B18" s="3">
        <v>1</v>
      </c>
      <c r="C18" t="s">
        <v>68</v>
      </c>
      <c r="D18" t="s">
        <v>92</v>
      </c>
      <c r="E18">
        <v>2012</v>
      </c>
      <c r="F18" t="s">
        <v>37</v>
      </c>
      <c r="G18">
        <v>59</v>
      </c>
    </row>
    <row r="19" spans="1:7">
      <c r="A19">
        <v>18</v>
      </c>
      <c r="B19" s="3">
        <v>2</v>
      </c>
      <c r="C19" t="s">
        <v>76</v>
      </c>
      <c r="D19" t="s">
        <v>92</v>
      </c>
      <c r="E19">
        <v>2012</v>
      </c>
      <c r="F19" t="s">
        <v>37</v>
      </c>
      <c r="G19">
        <v>58</v>
      </c>
    </row>
    <row r="20" spans="1:7">
      <c r="A20">
        <v>19</v>
      </c>
      <c r="B20" s="3">
        <v>3</v>
      </c>
      <c r="C20" t="s">
        <v>106</v>
      </c>
      <c r="D20" t="s">
        <v>96</v>
      </c>
      <c r="E20">
        <v>2011</v>
      </c>
      <c r="F20" t="s">
        <v>37</v>
      </c>
      <c r="G20">
        <v>57</v>
      </c>
    </row>
    <row r="21" spans="1:7">
      <c r="A21">
        <v>20</v>
      </c>
      <c r="B21" s="3">
        <v>4</v>
      </c>
      <c r="C21" t="s">
        <v>39</v>
      </c>
      <c r="D21" t="s">
        <v>92</v>
      </c>
      <c r="E21">
        <v>2013</v>
      </c>
      <c r="F21" t="s">
        <v>36</v>
      </c>
      <c r="G21">
        <v>56</v>
      </c>
    </row>
    <row r="22" spans="1:7">
      <c r="A22">
        <v>21</v>
      </c>
      <c r="B22" s="3">
        <v>5</v>
      </c>
      <c r="C22" t="s">
        <v>84</v>
      </c>
      <c r="D22" t="s">
        <v>95</v>
      </c>
      <c r="E22">
        <v>2013</v>
      </c>
      <c r="F22" t="s">
        <v>36</v>
      </c>
      <c r="G22">
        <v>55</v>
      </c>
    </row>
    <row r="23" spans="1:7">
      <c r="A23">
        <v>22</v>
      </c>
      <c r="B23" s="3">
        <v>6</v>
      </c>
      <c r="C23" t="s">
        <v>108</v>
      </c>
      <c r="D23" t="s">
        <v>96</v>
      </c>
      <c r="E23">
        <v>2012</v>
      </c>
      <c r="F23" t="s">
        <v>37</v>
      </c>
      <c r="G23">
        <v>54</v>
      </c>
    </row>
    <row r="24" spans="1:7">
      <c r="A24">
        <v>23</v>
      </c>
      <c r="B24" s="3">
        <v>7</v>
      </c>
      <c r="C24" t="s">
        <v>77</v>
      </c>
      <c r="D24" t="s">
        <v>101</v>
      </c>
      <c r="E24">
        <v>2008</v>
      </c>
      <c r="F24" t="s">
        <v>35</v>
      </c>
      <c r="G24">
        <v>53</v>
      </c>
    </row>
    <row r="25" spans="1:7">
      <c r="A25">
        <v>24</v>
      </c>
      <c r="B25" s="3">
        <v>8</v>
      </c>
      <c r="C25" t="s">
        <v>62</v>
      </c>
      <c r="D25" t="s">
        <v>100</v>
      </c>
      <c r="E25">
        <v>2011</v>
      </c>
      <c r="F25" t="s">
        <v>37</v>
      </c>
      <c r="G25">
        <v>52</v>
      </c>
    </row>
    <row r="26" spans="1:7">
      <c r="A26">
        <v>25</v>
      </c>
      <c r="B26" s="3">
        <v>1</v>
      </c>
      <c r="C26" t="s">
        <v>57</v>
      </c>
      <c r="D26" t="s">
        <v>96</v>
      </c>
      <c r="E26">
        <v>2010</v>
      </c>
      <c r="F26" t="s">
        <v>35</v>
      </c>
      <c r="G26">
        <v>51</v>
      </c>
    </row>
    <row r="27" spans="1:7">
      <c r="A27">
        <v>26</v>
      </c>
      <c r="B27" s="3">
        <v>2</v>
      </c>
      <c r="C27" t="s">
        <v>82</v>
      </c>
      <c r="D27" t="s">
        <v>96</v>
      </c>
      <c r="E27">
        <v>2013</v>
      </c>
      <c r="F27" t="s">
        <v>36</v>
      </c>
      <c r="G27">
        <v>50</v>
      </c>
    </row>
    <row r="28" spans="1:7">
      <c r="A28">
        <v>27</v>
      </c>
      <c r="B28" s="3">
        <v>3</v>
      </c>
      <c r="C28" t="s">
        <v>63</v>
      </c>
      <c r="D28" t="s">
        <v>92</v>
      </c>
      <c r="E28">
        <v>2015</v>
      </c>
      <c r="F28" t="s">
        <v>38</v>
      </c>
      <c r="G28">
        <v>49</v>
      </c>
    </row>
    <row r="29" spans="1:7">
      <c r="A29">
        <v>28</v>
      </c>
      <c r="B29" s="3">
        <v>4</v>
      </c>
      <c r="C29" t="s">
        <v>66</v>
      </c>
      <c r="D29" t="s">
        <v>96</v>
      </c>
      <c r="E29">
        <v>2012</v>
      </c>
      <c r="F29" t="s">
        <v>37</v>
      </c>
      <c r="G29">
        <v>48</v>
      </c>
    </row>
    <row r="30" spans="1:7">
      <c r="A30">
        <v>29</v>
      </c>
      <c r="B30" s="3">
        <v>5</v>
      </c>
      <c r="C30" t="s">
        <v>81</v>
      </c>
      <c r="D30" t="s">
        <v>99</v>
      </c>
      <c r="E30">
        <v>2013</v>
      </c>
      <c r="F30" t="s">
        <v>36</v>
      </c>
      <c r="G30">
        <v>47</v>
      </c>
    </row>
    <row r="31" spans="1:7">
      <c r="A31">
        <v>30</v>
      </c>
      <c r="B31" s="3">
        <v>6</v>
      </c>
      <c r="C31" t="s">
        <v>34</v>
      </c>
      <c r="D31" t="s">
        <v>99</v>
      </c>
      <c r="E31">
        <v>2014</v>
      </c>
      <c r="F31" t="s">
        <v>36</v>
      </c>
      <c r="G31">
        <v>46</v>
      </c>
    </row>
    <row r="32" spans="1:7">
      <c r="A32">
        <v>31</v>
      </c>
      <c r="B32" s="3">
        <v>7</v>
      </c>
      <c r="C32" t="s">
        <v>52</v>
      </c>
      <c r="D32" t="s">
        <v>92</v>
      </c>
      <c r="E32">
        <v>2013</v>
      </c>
      <c r="F32" t="s">
        <v>36</v>
      </c>
      <c r="G32">
        <v>45</v>
      </c>
    </row>
    <row r="33" spans="1:7">
      <c r="A33">
        <v>32</v>
      </c>
      <c r="B33" s="3">
        <v>8</v>
      </c>
      <c r="C33" t="s">
        <v>41</v>
      </c>
      <c r="D33" t="s">
        <v>96</v>
      </c>
      <c r="E33">
        <v>2013</v>
      </c>
      <c r="F33" t="s">
        <v>36</v>
      </c>
      <c r="G33">
        <v>44</v>
      </c>
    </row>
    <row r="34" spans="1:7">
      <c r="A34">
        <v>33</v>
      </c>
      <c r="B34" s="3">
        <v>1</v>
      </c>
      <c r="C34" t="s">
        <v>105</v>
      </c>
      <c r="D34" t="s">
        <v>95</v>
      </c>
      <c r="E34">
        <v>2012</v>
      </c>
      <c r="F34" t="s">
        <v>37</v>
      </c>
      <c r="G34">
        <v>43</v>
      </c>
    </row>
    <row r="35" spans="1:7">
      <c r="A35">
        <v>34</v>
      </c>
      <c r="B35" s="3">
        <v>2</v>
      </c>
      <c r="C35" t="s">
        <v>112</v>
      </c>
      <c r="D35" t="s">
        <v>97</v>
      </c>
      <c r="E35">
        <v>2015</v>
      </c>
      <c r="F35" t="s">
        <v>38</v>
      </c>
      <c r="G35">
        <v>42</v>
      </c>
    </row>
    <row r="36" spans="1:7">
      <c r="A36">
        <v>35</v>
      </c>
      <c r="B36" s="3">
        <v>3</v>
      </c>
      <c r="C36" t="s">
        <v>70</v>
      </c>
      <c r="D36" t="s">
        <v>99</v>
      </c>
      <c r="E36">
        <v>2011</v>
      </c>
      <c r="F36" t="s">
        <v>37</v>
      </c>
      <c r="G36">
        <v>41</v>
      </c>
    </row>
    <row r="37" spans="1:7">
      <c r="A37">
        <v>36</v>
      </c>
      <c r="B37" s="3">
        <v>4</v>
      </c>
      <c r="C37" t="s">
        <v>107</v>
      </c>
      <c r="D37" t="s">
        <v>96</v>
      </c>
      <c r="E37">
        <v>2011</v>
      </c>
      <c r="F37" t="s">
        <v>37</v>
      </c>
      <c r="G37">
        <v>40</v>
      </c>
    </row>
    <row r="38" spans="1:7">
      <c r="A38">
        <v>37</v>
      </c>
      <c r="B38" s="3">
        <v>5</v>
      </c>
      <c r="C38" t="s">
        <v>114</v>
      </c>
      <c r="D38" t="s">
        <v>93</v>
      </c>
      <c r="E38">
        <v>2014</v>
      </c>
      <c r="F38" t="s">
        <v>36</v>
      </c>
      <c r="G38">
        <v>39</v>
      </c>
    </row>
    <row r="39" spans="1:7">
      <c r="A39">
        <v>38</v>
      </c>
      <c r="B39" s="3">
        <v>6</v>
      </c>
      <c r="C39" t="s">
        <v>53</v>
      </c>
      <c r="D39" t="s">
        <v>92</v>
      </c>
      <c r="E39">
        <v>2016</v>
      </c>
      <c r="F39" t="s">
        <v>38</v>
      </c>
      <c r="G39">
        <v>38</v>
      </c>
    </row>
    <row r="40" spans="1:7">
      <c r="A40">
        <v>39</v>
      </c>
      <c r="B40" s="3">
        <v>7</v>
      </c>
      <c r="C40" t="s">
        <v>116</v>
      </c>
      <c r="D40" t="s">
        <v>96</v>
      </c>
      <c r="E40">
        <v>2011</v>
      </c>
      <c r="F40" t="s">
        <v>37</v>
      </c>
      <c r="G40">
        <v>37</v>
      </c>
    </row>
    <row r="41" spans="1:7">
      <c r="A41">
        <v>40</v>
      </c>
      <c r="B41" s="3">
        <v>8</v>
      </c>
      <c r="C41" t="s">
        <v>44</v>
      </c>
      <c r="D41" t="s">
        <v>92</v>
      </c>
      <c r="E41">
        <v>2013</v>
      </c>
      <c r="F41" t="s">
        <v>36</v>
      </c>
      <c r="G41">
        <v>36</v>
      </c>
    </row>
    <row r="42" spans="1:7">
      <c r="A42">
        <v>41</v>
      </c>
      <c r="B42" s="3">
        <v>1</v>
      </c>
      <c r="C42" t="s">
        <v>154</v>
      </c>
      <c r="D42" t="s">
        <v>100</v>
      </c>
      <c r="E42">
        <v>2013</v>
      </c>
      <c r="F42" t="s">
        <v>36</v>
      </c>
      <c r="G42">
        <v>35</v>
      </c>
    </row>
    <row r="43" spans="1:7">
      <c r="A43">
        <v>42</v>
      </c>
      <c r="B43" s="3">
        <v>2</v>
      </c>
      <c r="C43" t="s">
        <v>60</v>
      </c>
      <c r="D43" t="s">
        <v>96</v>
      </c>
      <c r="E43">
        <v>2011</v>
      </c>
      <c r="F43" t="s">
        <v>37</v>
      </c>
      <c r="G43">
        <v>34</v>
      </c>
    </row>
    <row r="44" spans="1:7">
      <c r="A44">
        <v>43</v>
      </c>
      <c r="B44" s="3">
        <v>3</v>
      </c>
      <c r="C44" t="s">
        <v>83</v>
      </c>
      <c r="D44" t="s">
        <v>96</v>
      </c>
      <c r="E44">
        <v>2012</v>
      </c>
      <c r="F44" t="s">
        <v>37</v>
      </c>
      <c r="G44">
        <v>33</v>
      </c>
    </row>
    <row r="45" spans="1:7">
      <c r="A45">
        <v>44</v>
      </c>
      <c r="B45" s="3">
        <v>4</v>
      </c>
      <c r="C45" t="s">
        <v>126</v>
      </c>
      <c r="D45" t="s">
        <v>100</v>
      </c>
      <c r="E45">
        <v>2012</v>
      </c>
      <c r="F45" t="s">
        <v>37</v>
      </c>
      <c r="G45">
        <v>32</v>
      </c>
    </row>
    <row r="46" spans="1:7">
      <c r="A46">
        <v>45</v>
      </c>
      <c r="B46" s="3">
        <v>5</v>
      </c>
      <c r="C46" t="s">
        <v>115</v>
      </c>
      <c r="D46" t="s">
        <v>96</v>
      </c>
      <c r="E46">
        <v>2010</v>
      </c>
      <c r="F46" t="s">
        <v>35</v>
      </c>
      <c r="G46">
        <v>31</v>
      </c>
    </row>
    <row r="47" spans="1:7">
      <c r="A47">
        <v>46</v>
      </c>
      <c r="B47" s="3">
        <v>6</v>
      </c>
      <c r="C47" t="s">
        <v>75</v>
      </c>
      <c r="D47" t="s">
        <v>96</v>
      </c>
      <c r="E47">
        <v>2014</v>
      </c>
      <c r="F47" t="s">
        <v>36</v>
      </c>
      <c r="G47">
        <v>30</v>
      </c>
    </row>
    <row r="48" spans="1:7">
      <c r="A48">
        <v>47</v>
      </c>
      <c r="B48" s="3">
        <v>7</v>
      </c>
      <c r="C48" t="s">
        <v>80</v>
      </c>
      <c r="D48" t="s">
        <v>92</v>
      </c>
      <c r="E48">
        <v>2015</v>
      </c>
      <c r="F48" t="s">
        <v>38</v>
      </c>
      <c r="G48">
        <v>29</v>
      </c>
    </row>
    <row r="49" spans="1:7">
      <c r="A49">
        <v>48</v>
      </c>
      <c r="B49" s="3">
        <v>8</v>
      </c>
      <c r="C49" t="s">
        <v>127</v>
      </c>
      <c r="D49" t="s">
        <v>96</v>
      </c>
      <c r="E49">
        <v>2013</v>
      </c>
      <c r="F49" t="s">
        <v>36</v>
      </c>
      <c r="G49">
        <v>28</v>
      </c>
    </row>
    <row r="50" spans="1:7">
      <c r="A50">
        <v>49</v>
      </c>
      <c r="B50" s="3">
        <v>1</v>
      </c>
      <c r="C50" t="s">
        <v>121</v>
      </c>
      <c r="D50" t="s">
        <v>92</v>
      </c>
      <c r="E50">
        <v>2013</v>
      </c>
      <c r="F50" t="s">
        <v>36</v>
      </c>
      <c r="G50">
        <v>27</v>
      </c>
    </row>
    <row r="51" spans="1:7">
      <c r="A51">
        <v>50</v>
      </c>
      <c r="B51" s="3">
        <v>2</v>
      </c>
      <c r="C51" t="s">
        <v>125</v>
      </c>
      <c r="D51" t="s">
        <v>100</v>
      </c>
      <c r="E51">
        <v>2011</v>
      </c>
      <c r="F51" t="s">
        <v>37</v>
      </c>
      <c r="G51">
        <v>26</v>
      </c>
    </row>
    <row r="52" spans="1:7">
      <c r="A52">
        <v>51</v>
      </c>
      <c r="B52" s="3">
        <v>3</v>
      </c>
      <c r="C52" t="s">
        <v>117</v>
      </c>
      <c r="D52" t="s">
        <v>96</v>
      </c>
      <c r="E52">
        <v>2011</v>
      </c>
      <c r="F52" t="s">
        <v>37</v>
      </c>
      <c r="G52">
        <v>25</v>
      </c>
    </row>
    <row r="53" spans="1:7">
      <c r="A53">
        <v>52</v>
      </c>
      <c r="B53" s="3">
        <v>4</v>
      </c>
      <c r="C53" t="s">
        <v>138</v>
      </c>
      <c r="D53" t="s">
        <v>96</v>
      </c>
      <c r="E53">
        <v>2014</v>
      </c>
      <c r="F53" t="s">
        <v>36</v>
      </c>
      <c r="G53">
        <v>24</v>
      </c>
    </row>
    <row r="54" spans="1:7">
      <c r="A54">
        <v>53</v>
      </c>
      <c r="B54" s="3">
        <v>5</v>
      </c>
      <c r="C54" t="s">
        <v>42</v>
      </c>
      <c r="D54" t="s">
        <v>96</v>
      </c>
      <c r="E54">
        <v>2014</v>
      </c>
      <c r="F54" t="s">
        <v>36</v>
      </c>
      <c r="G54">
        <v>23</v>
      </c>
    </row>
    <row r="55" spans="1:7">
      <c r="A55">
        <v>54</v>
      </c>
      <c r="B55">
        <v>6</v>
      </c>
      <c r="C55" t="s">
        <v>72</v>
      </c>
      <c r="D55" t="s">
        <v>98</v>
      </c>
      <c r="E55">
        <v>2015</v>
      </c>
      <c r="F55" t="s">
        <v>38</v>
      </c>
      <c r="G55">
        <v>22</v>
      </c>
    </row>
    <row r="56" spans="1:7">
      <c r="A56">
        <v>55</v>
      </c>
      <c r="B56">
        <v>7</v>
      </c>
      <c r="C56" t="s">
        <v>110</v>
      </c>
      <c r="D56" t="s">
        <v>96</v>
      </c>
      <c r="E56">
        <v>2014</v>
      </c>
      <c r="F56" t="s">
        <v>36</v>
      </c>
      <c r="G56">
        <v>21</v>
      </c>
    </row>
    <row r="57" spans="1:7">
      <c r="A57">
        <v>56</v>
      </c>
      <c r="B57">
        <v>8</v>
      </c>
      <c r="C57" t="s">
        <v>122</v>
      </c>
      <c r="D57" t="s">
        <v>93</v>
      </c>
      <c r="E57">
        <v>2015</v>
      </c>
      <c r="F57" t="s">
        <v>38</v>
      </c>
      <c r="G57">
        <v>20</v>
      </c>
    </row>
    <row r="58" spans="1:7">
      <c r="A58">
        <v>57</v>
      </c>
      <c r="B58">
        <v>1</v>
      </c>
      <c r="C58" t="s">
        <v>148</v>
      </c>
      <c r="D58" t="s">
        <v>95</v>
      </c>
      <c r="E58">
        <v>2012</v>
      </c>
      <c r="F58" t="s">
        <v>37</v>
      </c>
      <c r="G58">
        <v>19</v>
      </c>
    </row>
    <row r="59" spans="1:7">
      <c r="A59">
        <v>58</v>
      </c>
      <c r="B59">
        <v>2</v>
      </c>
      <c r="C59" t="s">
        <v>135</v>
      </c>
      <c r="D59" t="s">
        <v>95</v>
      </c>
      <c r="E59">
        <v>2011</v>
      </c>
      <c r="F59" t="s">
        <v>37</v>
      </c>
      <c r="G59">
        <v>18</v>
      </c>
    </row>
    <row r="60" spans="1:7">
      <c r="A60">
        <v>59</v>
      </c>
      <c r="B60">
        <v>3</v>
      </c>
      <c r="C60" t="s">
        <v>167</v>
      </c>
      <c r="D60" t="s">
        <v>97</v>
      </c>
      <c r="E60">
        <v>2013</v>
      </c>
      <c r="F60" t="s">
        <v>36</v>
      </c>
      <c r="G60">
        <v>17</v>
      </c>
    </row>
    <row r="61" spans="1:7">
      <c r="A61">
        <v>60</v>
      </c>
      <c r="B61">
        <v>4</v>
      </c>
      <c r="C61" t="s">
        <v>136</v>
      </c>
      <c r="D61" t="s">
        <v>92</v>
      </c>
      <c r="E61">
        <v>2011</v>
      </c>
      <c r="F61" t="s">
        <v>37</v>
      </c>
      <c r="G61">
        <v>16</v>
      </c>
    </row>
    <row r="62" spans="1:7">
      <c r="A62">
        <v>61</v>
      </c>
      <c r="B62" t="s">
        <v>141</v>
      </c>
      <c r="C62" t="s">
        <v>55</v>
      </c>
      <c r="D62" t="s">
        <v>92</v>
      </c>
      <c r="E62">
        <v>2014</v>
      </c>
      <c r="F62" t="s">
        <v>36</v>
      </c>
      <c r="G62">
        <v>15</v>
      </c>
    </row>
    <row r="63" spans="1:7">
      <c r="A63">
        <v>62</v>
      </c>
      <c r="B63" t="s">
        <v>141</v>
      </c>
      <c r="C63" t="s">
        <v>139</v>
      </c>
      <c r="D63" t="s">
        <v>95</v>
      </c>
      <c r="E63">
        <v>2017</v>
      </c>
      <c r="F63" t="s">
        <v>38</v>
      </c>
      <c r="G63">
        <v>15</v>
      </c>
    </row>
    <row r="64" spans="1:7">
      <c r="A64">
        <v>63</v>
      </c>
      <c r="B64" t="s">
        <v>141</v>
      </c>
      <c r="C64" t="s">
        <v>134</v>
      </c>
      <c r="D64" t="s">
        <v>100</v>
      </c>
      <c r="E64">
        <v>2015</v>
      </c>
      <c r="F64" t="s">
        <v>38</v>
      </c>
      <c r="G64">
        <v>15</v>
      </c>
    </row>
    <row r="65" spans="1:7">
      <c r="A65">
        <v>64</v>
      </c>
      <c r="B65" t="s">
        <v>141</v>
      </c>
      <c r="C65" t="s">
        <v>118</v>
      </c>
      <c r="D65" t="s">
        <v>97</v>
      </c>
      <c r="E65">
        <v>2013</v>
      </c>
      <c r="F65" t="s">
        <v>36</v>
      </c>
      <c r="G65">
        <v>15</v>
      </c>
    </row>
    <row r="66" spans="1:7">
      <c r="A66">
        <v>65</v>
      </c>
      <c r="B66" t="s">
        <v>155</v>
      </c>
      <c r="C66" t="s">
        <v>137</v>
      </c>
      <c r="D66" t="s">
        <v>96</v>
      </c>
      <c r="E66">
        <v>2012</v>
      </c>
      <c r="F66" t="s">
        <v>37</v>
      </c>
      <c r="G66">
        <v>11</v>
      </c>
    </row>
    <row r="67" spans="1:7">
      <c r="A67">
        <v>66</v>
      </c>
      <c r="B67" t="s">
        <v>155</v>
      </c>
      <c r="C67" t="s">
        <v>149</v>
      </c>
      <c r="D67" t="s">
        <v>92</v>
      </c>
      <c r="E67">
        <v>2012</v>
      </c>
      <c r="F67" t="s">
        <v>37</v>
      </c>
      <c r="G67">
        <v>11</v>
      </c>
    </row>
    <row r="68" spans="1:7">
      <c r="A68">
        <v>67</v>
      </c>
      <c r="B68" t="s">
        <v>155</v>
      </c>
      <c r="C68" t="s">
        <v>145</v>
      </c>
      <c r="D68" t="s">
        <v>99</v>
      </c>
      <c r="E68">
        <v>2015</v>
      </c>
      <c r="F68" t="s">
        <v>38</v>
      </c>
      <c r="G68">
        <v>11</v>
      </c>
    </row>
    <row r="69" spans="1:7">
      <c r="A69">
        <v>68</v>
      </c>
      <c r="B69" t="s">
        <v>155</v>
      </c>
      <c r="C69" t="s">
        <v>150</v>
      </c>
      <c r="D69" t="s">
        <v>92</v>
      </c>
      <c r="E69">
        <v>2013</v>
      </c>
      <c r="F69" t="s">
        <v>36</v>
      </c>
      <c r="G69">
        <v>11</v>
      </c>
    </row>
    <row r="70" spans="1:7">
      <c r="A70">
        <v>69</v>
      </c>
      <c r="B70" t="s">
        <v>155</v>
      </c>
      <c r="C70" t="s">
        <v>152</v>
      </c>
      <c r="D70" t="s">
        <v>93</v>
      </c>
      <c r="E70">
        <v>2014</v>
      </c>
      <c r="F70" t="s">
        <v>36</v>
      </c>
      <c r="G70">
        <v>11</v>
      </c>
    </row>
    <row r="71" spans="1:7">
      <c r="A71">
        <v>70</v>
      </c>
      <c r="B71" t="s">
        <v>155</v>
      </c>
      <c r="C71" t="s">
        <v>153</v>
      </c>
      <c r="D71" t="s">
        <v>93</v>
      </c>
      <c r="E71">
        <v>2016</v>
      </c>
      <c r="F71" t="s">
        <v>38</v>
      </c>
      <c r="G71">
        <v>11</v>
      </c>
    </row>
    <row r="72" spans="1:7">
      <c r="A72">
        <v>71</v>
      </c>
      <c r="B72" t="s">
        <v>155</v>
      </c>
      <c r="C72" t="s">
        <v>133</v>
      </c>
      <c r="D72" t="s">
        <v>100</v>
      </c>
      <c r="E72">
        <v>2013</v>
      </c>
      <c r="F72" t="s">
        <v>36</v>
      </c>
      <c r="G72">
        <v>11</v>
      </c>
    </row>
    <row r="73" spans="1:7">
      <c r="A73">
        <v>72</v>
      </c>
      <c r="B73" t="s">
        <v>155</v>
      </c>
      <c r="C73" t="s">
        <v>140</v>
      </c>
      <c r="D73" t="s">
        <v>96</v>
      </c>
      <c r="E73">
        <v>2014</v>
      </c>
      <c r="F73" t="s">
        <v>36</v>
      </c>
      <c r="G73">
        <v>11</v>
      </c>
    </row>
    <row r="74" spans="1:7">
      <c r="A74">
        <v>73</v>
      </c>
      <c r="B74" t="s">
        <v>156</v>
      </c>
      <c r="C74" t="s">
        <v>142</v>
      </c>
      <c r="D74" t="s">
        <v>96</v>
      </c>
      <c r="E74">
        <v>2013</v>
      </c>
      <c r="F74" t="s">
        <v>36</v>
      </c>
      <c r="G74">
        <v>3</v>
      </c>
    </row>
    <row r="75" spans="1:7">
      <c r="A75">
        <v>74</v>
      </c>
      <c r="B75" t="s">
        <v>156</v>
      </c>
      <c r="C75" t="s">
        <v>151</v>
      </c>
      <c r="D75" t="s">
        <v>92</v>
      </c>
      <c r="E75">
        <v>2016</v>
      </c>
      <c r="F75" t="s">
        <v>38</v>
      </c>
      <c r="G75">
        <v>3</v>
      </c>
    </row>
    <row r="76" spans="1:7">
      <c r="A76">
        <v>75</v>
      </c>
      <c r="B76" t="s">
        <v>156</v>
      </c>
      <c r="C76" t="s">
        <v>147</v>
      </c>
      <c r="D76" t="s">
        <v>96</v>
      </c>
      <c r="E76">
        <v>2011</v>
      </c>
      <c r="F76" t="s">
        <v>37</v>
      </c>
      <c r="G76">
        <v>3</v>
      </c>
    </row>
  </sheetData>
  <autoFilter ref="A1:G44" xr:uid="{99C8CA4B-CADB-48FA-AA3E-E01C942C0B60}">
    <sortState xmlns:xlrd2="http://schemas.microsoft.com/office/spreadsheetml/2017/richdata2" ref="A2:G44">
      <sortCondition ref="A1:A44"/>
    </sortState>
  </autoFilter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0A25-2F3D-4FA7-B383-22C361A60807}">
  <sheetPr codeName="List9"/>
  <dimension ref="A1:G48"/>
  <sheetViews>
    <sheetView topLeftCell="A22" workbookViewId="0">
      <selection activeCell="J21" sqref="J21"/>
    </sheetView>
  </sheetViews>
  <sheetFormatPr defaultRowHeight="15"/>
  <cols>
    <col min="2" max="2" width="8.140625" customWidth="1"/>
    <col min="3" max="3" width="21.5703125" customWidth="1"/>
  </cols>
  <sheetData>
    <row r="1" spans="1:7">
      <c r="A1" t="s">
        <v>10</v>
      </c>
      <c r="C1" t="s">
        <v>17</v>
      </c>
      <c r="D1" t="s">
        <v>6</v>
      </c>
      <c r="E1" t="s">
        <v>18</v>
      </c>
      <c r="F1" t="s">
        <v>19</v>
      </c>
      <c r="G1" t="s">
        <v>20</v>
      </c>
    </row>
    <row r="2" spans="1:7">
      <c r="A2">
        <v>1</v>
      </c>
      <c r="C2" t="s">
        <v>63</v>
      </c>
      <c r="F2" t="s">
        <v>38</v>
      </c>
      <c r="G2">
        <v>36</v>
      </c>
    </row>
    <row r="3" spans="1:7">
      <c r="A3">
        <v>2</v>
      </c>
      <c r="C3" t="s">
        <v>65</v>
      </c>
      <c r="F3" t="s">
        <v>38</v>
      </c>
      <c r="G3">
        <v>33</v>
      </c>
    </row>
    <row r="4" spans="1:7">
      <c r="A4">
        <v>3</v>
      </c>
      <c r="C4" t="s">
        <v>53</v>
      </c>
      <c r="F4" t="s">
        <v>38</v>
      </c>
      <c r="G4">
        <v>30</v>
      </c>
    </row>
    <row r="5" spans="1:7">
      <c r="A5">
        <v>4</v>
      </c>
      <c r="C5" t="s">
        <v>80</v>
      </c>
      <c r="F5" t="s">
        <v>38</v>
      </c>
      <c r="G5">
        <v>27</v>
      </c>
    </row>
    <row r="6" spans="1:7">
      <c r="A6">
        <v>5</v>
      </c>
      <c r="C6" t="s">
        <v>109</v>
      </c>
      <c r="F6" t="s">
        <v>38</v>
      </c>
      <c r="G6">
        <v>24</v>
      </c>
    </row>
    <row r="7" spans="1:7">
      <c r="A7">
        <v>6</v>
      </c>
      <c r="C7" t="s">
        <v>145</v>
      </c>
      <c r="F7" t="s">
        <v>38</v>
      </c>
      <c r="G7">
        <v>21</v>
      </c>
    </row>
    <row r="8" spans="1:7">
      <c r="A8">
        <v>1</v>
      </c>
      <c r="C8" t="s">
        <v>59</v>
      </c>
      <c r="F8" t="s">
        <v>36</v>
      </c>
      <c r="G8">
        <v>72</v>
      </c>
    </row>
    <row r="9" spans="1:7">
      <c r="A9">
        <v>2</v>
      </c>
      <c r="C9" t="s">
        <v>41</v>
      </c>
      <c r="F9" t="s">
        <v>36</v>
      </c>
      <c r="G9">
        <v>66</v>
      </c>
    </row>
    <row r="10" spans="1:7">
      <c r="A10">
        <v>3</v>
      </c>
      <c r="C10" t="s">
        <v>54</v>
      </c>
      <c r="F10" t="s">
        <v>36</v>
      </c>
      <c r="G10">
        <v>63</v>
      </c>
    </row>
    <row r="11" spans="1:7">
      <c r="A11">
        <v>4</v>
      </c>
      <c r="C11" t="s">
        <v>121</v>
      </c>
      <c r="F11" t="s">
        <v>36</v>
      </c>
      <c r="G11">
        <v>60</v>
      </c>
    </row>
    <row r="12" spans="1:7">
      <c r="A12">
        <v>8</v>
      </c>
      <c r="C12" t="s">
        <v>40</v>
      </c>
      <c r="F12" t="s">
        <v>36</v>
      </c>
      <c r="G12">
        <v>48</v>
      </c>
    </row>
    <row r="13" spans="1:7">
      <c r="A13">
        <v>8</v>
      </c>
      <c r="C13" t="s">
        <v>34</v>
      </c>
      <c r="F13" t="s">
        <v>36</v>
      </c>
      <c r="G13">
        <v>48</v>
      </c>
    </row>
    <row r="14" spans="1:7">
      <c r="A14">
        <v>8</v>
      </c>
      <c r="C14" t="s">
        <v>52</v>
      </c>
      <c r="F14" t="s">
        <v>36</v>
      </c>
      <c r="G14">
        <v>48</v>
      </c>
    </row>
    <row r="15" spans="1:7">
      <c r="A15">
        <v>8</v>
      </c>
      <c r="C15" t="s">
        <v>71</v>
      </c>
      <c r="F15" t="s">
        <v>36</v>
      </c>
      <c r="G15">
        <v>48</v>
      </c>
    </row>
    <row r="16" spans="1:7">
      <c r="A16">
        <v>16</v>
      </c>
      <c r="C16" t="s">
        <v>44</v>
      </c>
      <c r="F16" t="s">
        <v>36</v>
      </c>
      <c r="G16">
        <v>24</v>
      </c>
    </row>
    <row r="17" spans="1:7">
      <c r="A17">
        <v>16</v>
      </c>
      <c r="C17" t="s">
        <v>87</v>
      </c>
      <c r="F17" t="s">
        <v>36</v>
      </c>
      <c r="G17">
        <v>24</v>
      </c>
    </row>
    <row r="18" spans="1:7">
      <c r="A18">
        <v>16</v>
      </c>
      <c r="C18" t="s">
        <v>127</v>
      </c>
      <c r="F18" t="s">
        <v>36</v>
      </c>
      <c r="G18">
        <v>24</v>
      </c>
    </row>
    <row r="19" spans="1:7">
      <c r="A19">
        <v>16</v>
      </c>
      <c r="C19" t="s">
        <v>42</v>
      </c>
      <c r="F19" t="s">
        <v>36</v>
      </c>
      <c r="G19">
        <v>24</v>
      </c>
    </row>
    <row r="20" spans="1:7">
      <c r="A20">
        <v>1</v>
      </c>
      <c r="C20" t="s">
        <v>61</v>
      </c>
      <c r="F20" t="s">
        <v>37</v>
      </c>
      <c r="G20">
        <v>96</v>
      </c>
    </row>
    <row r="21" spans="1:7">
      <c r="A21">
        <v>2</v>
      </c>
      <c r="C21" t="s">
        <v>86</v>
      </c>
      <c r="F21" t="s">
        <v>37</v>
      </c>
      <c r="G21">
        <v>90</v>
      </c>
    </row>
    <row r="22" spans="1:7">
      <c r="A22">
        <v>3</v>
      </c>
      <c r="C22" t="s">
        <v>29</v>
      </c>
      <c r="F22" t="s">
        <v>37</v>
      </c>
      <c r="G22">
        <v>87</v>
      </c>
    </row>
    <row r="23" spans="1:7">
      <c r="A23">
        <v>4</v>
      </c>
      <c r="C23" t="s">
        <v>67</v>
      </c>
      <c r="F23" t="s">
        <v>37</v>
      </c>
      <c r="G23">
        <v>84</v>
      </c>
    </row>
    <row r="24" spans="1:7">
      <c r="A24">
        <v>8</v>
      </c>
      <c r="C24" t="s">
        <v>73</v>
      </c>
      <c r="F24" t="s">
        <v>37</v>
      </c>
      <c r="G24">
        <v>72</v>
      </c>
    </row>
    <row r="25" spans="1:7">
      <c r="A25">
        <v>8</v>
      </c>
      <c r="C25" t="s">
        <v>106</v>
      </c>
      <c r="F25" t="s">
        <v>37</v>
      </c>
      <c r="G25">
        <v>72</v>
      </c>
    </row>
    <row r="26" spans="1:7">
      <c r="A26">
        <v>8</v>
      </c>
      <c r="C26" t="s">
        <v>68</v>
      </c>
      <c r="F26" t="s">
        <v>37</v>
      </c>
      <c r="G26">
        <v>72</v>
      </c>
    </row>
    <row r="27" spans="1:7">
      <c r="A27">
        <v>8</v>
      </c>
      <c r="C27" t="s">
        <v>83</v>
      </c>
      <c r="F27" t="s">
        <v>37</v>
      </c>
      <c r="G27">
        <v>72</v>
      </c>
    </row>
    <row r="28" spans="1:7">
      <c r="A28">
        <v>16</v>
      </c>
      <c r="C28" t="s">
        <v>107</v>
      </c>
      <c r="F28" t="s">
        <v>37</v>
      </c>
      <c r="G28">
        <v>48</v>
      </c>
    </row>
    <row r="29" spans="1:7">
      <c r="A29">
        <v>16</v>
      </c>
      <c r="C29" t="s">
        <v>76</v>
      </c>
      <c r="F29" t="s">
        <v>37</v>
      </c>
      <c r="G29">
        <v>48</v>
      </c>
    </row>
    <row r="30" spans="1:7">
      <c r="A30">
        <v>16</v>
      </c>
      <c r="C30" t="s">
        <v>69</v>
      </c>
      <c r="F30" t="s">
        <v>37</v>
      </c>
      <c r="G30">
        <v>48</v>
      </c>
    </row>
    <row r="31" spans="1:7">
      <c r="A31">
        <v>16</v>
      </c>
      <c r="C31" t="s">
        <v>157</v>
      </c>
      <c r="F31" t="s">
        <v>37</v>
      </c>
      <c r="G31">
        <v>48</v>
      </c>
    </row>
    <row r="32" spans="1:7">
      <c r="A32">
        <v>16</v>
      </c>
      <c r="C32" t="s">
        <v>149</v>
      </c>
      <c r="F32" t="s">
        <v>37</v>
      </c>
      <c r="G32">
        <v>48</v>
      </c>
    </row>
    <row r="33" spans="1:7">
      <c r="A33">
        <v>16</v>
      </c>
      <c r="C33" t="s">
        <v>135</v>
      </c>
      <c r="F33" t="s">
        <v>37</v>
      </c>
      <c r="G33">
        <v>48</v>
      </c>
    </row>
    <row r="34" spans="1:7">
      <c r="A34">
        <v>16</v>
      </c>
      <c r="C34" t="s">
        <v>108</v>
      </c>
      <c r="F34" t="s">
        <v>37</v>
      </c>
      <c r="G34">
        <v>48</v>
      </c>
    </row>
    <row r="35" spans="1:7">
      <c r="A35">
        <v>16</v>
      </c>
      <c r="C35" t="s">
        <v>136</v>
      </c>
      <c r="F35" t="s">
        <v>37</v>
      </c>
      <c r="G35">
        <v>48</v>
      </c>
    </row>
    <row r="36" spans="1:7">
      <c r="A36">
        <v>1</v>
      </c>
      <c r="C36" t="s">
        <v>27</v>
      </c>
      <c r="F36" t="s">
        <v>159</v>
      </c>
      <c r="G36">
        <v>78</v>
      </c>
    </row>
    <row r="37" spans="1:7">
      <c r="A37">
        <v>2</v>
      </c>
      <c r="C37" t="s">
        <v>43</v>
      </c>
      <c r="F37" t="s">
        <v>159</v>
      </c>
      <c r="G37">
        <v>72</v>
      </c>
    </row>
    <row r="38" spans="1:7">
      <c r="A38">
        <v>3</v>
      </c>
      <c r="C38" t="s">
        <v>30</v>
      </c>
      <c r="F38" t="s">
        <v>159</v>
      </c>
      <c r="G38">
        <v>69</v>
      </c>
    </row>
    <row r="39" spans="1:7">
      <c r="A39">
        <v>4</v>
      </c>
      <c r="C39" t="s">
        <v>21</v>
      </c>
      <c r="F39" t="s">
        <v>159</v>
      </c>
      <c r="G39">
        <v>66</v>
      </c>
    </row>
    <row r="40" spans="1:7">
      <c r="A40">
        <v>8</v>
      </c>
      <c r="C40" t="s">
        <v>4</v>
      </c>
      <c r="F40" t="s">
        <v>159</v>
      </c>
      <c r="G40">
        <v>54</v>
      </c>
    </row>
    <row r="41" spans="1:7">
      <c r="A41">
        <v>8</v>
      </c>
      <c r="C41" t="s">
        <v>0</v>
      </c>
      <c r="F41" t="s">
        <v>159</v>
      </c>
      <c r="G41">
        <v>54</v>
      </c>
    </row>
    <row r="42" spans="1:7">
      <c r="A42">
        <v>8</v>
      </c>
      <c r="C42" t="s">
        <v>78</v>
      </c>
      <c r="F42" t="s">
        <v>159</v>
      </c>
      <c r="G42">
        <v>54</v>
      </c>
    </row>
    <row r="43" spans="1:7">
      <c r="A43">
        <v>8</v>
      </c>
      <c r="C43" t="s">
        <v>57</v>
      </c>
      <c r="F43" t="s">
        <v>159</v>
      </c>
      <c r="G43">
        <v>54</v>
      </c>
    </row>
    <row r="44" spans="1:7">
      <c r="A44">
        <v>16</v>
      </c>
      <c r="C44" t="s">
        <v>58</v>
      </c>
      <c r="F44" t="s">
        <v>159</v>
      </c>
      <c r="G44">
        <v>30</v>
      </c>
    </row>
    <row r="45" spans="1:7">
      <c r="A45">
        <v>16</v>
      </c>
      <c r="C45" t="s">
        <v>1</v>
      </c>
      <c r="F45" t="s">
        <v>159</v>
      </c>
      <c r="G45">
        <v>30</v>
      </c>
    </row>
    <row r="46" spans="1:7">
      <c r="A46">
        <v>16</v>
      </c>
      <c r="C46" t="s">
        <v>32</v>
      </c>
      <c r="F46" t="s">
        <v>159</v>
      </c>
      <c r="G46">
        <v>30</v>
      </c>
    </row>
    <row r="47" spans="1:7">
      <c r="A47">
        <v>16</v>
      </c>
      <c r="C47" t="s">
        <v>77</v>
      </c>
      <c r="F47" t="s">
        <v>159</v>
      </c>
      <c r="G47">
        <v>30</v>
      </c>
    </row>
    <row r="48" spans="1:7">
      <c r="A48">
        <v>16</v>
      </c>
      <c r="C48" t="s">
        <v>158</v>
      </c>
      <c r="F48" t="s">
        <v>159</v>
      </c>
      <c r="G48">
        <v>30</v>
      </c>
    </row>
  </sheetData>
  <sortState xmlns:xlrd2="http://schemas.microsoft.com/office/spreadsheetml/2017/richdata2" ref="A2:G40">
    <sortCondition descending="1" ref="G1:G40"/>
  </sortState>
  <phoneticPr fontId="6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95DF-9390-47E1-B617-D122919AA48A}">
  <sheetPr codeName="List11"/>
  <dimension ref="A1:G62"/>
  <sheetViews>
    <sheetView topLeftCell="A16" workbookViewId="0">
      <selection activeCell="C41" sqref="C41"/>
    </sheetView>
  </sheetViews>
  <sheetFormatPr defaultRowHeight="15"/>
  <cols>
    <col min="2" max="2" width="8.140625" customWidth="1"/>
    <col min="3" max="3" width="21.5703125" customWidth="1"/>
  </cols>
  <sheetData>
    <row r="1" spans="1:7">
      <c r="A1" t="s">
        <v>10</v>
      </c>
      <c r="B1" t="s">
        <v>16</v>
      </c>
      <c r="C1" t="s">
        <v>17</v>
      </c>
      <c r="D1" t="s">
        <v>6</v>
      </c>
      <c r="E1" t="s">
        <v>18</v>
      </c>
      <c r="F1" t="s">
        <v>19</v>
      </c>
      <c r="G1" t="s">
        <v>20</v>
      </c>
    </row>
    <row r="2" spans="1:7">
      <c r="A2">
        <v>1</v>
      </c>
      <c r="B2">
        <v>1</v>
      </c>
      <c r="C2" t="s">
        <v>27</v>
      </c>
      <c r="D2" t="s">
        <v>96</v>
      </c>
      <c r="E2">
        <v>2011</v>
      </c>
      <c r="F2" t="s">
        <v>37</v>
      </c>
      <c r="G2">
        <v>61</v>
      </c>
    </row>
    <row r="3" spans="1:7">
      <c r="A3">
        <v>2</v>
      </c>
      <c r="B3">
        <v>2</v>
      </c>
      <c r="C3" t="s">
        <v>61</v>
      </c>
      <c r="D3" t="s">
        <v>96</v>
      </c>
      <c r="E3">
        <v>2012</v>
      </c>
      <c r="F3" t="s">
        <v>37</v>
      </c>
      <c r="G3">
        <v>60</v>
      </c>
    </row>
    <row r="4" spans="1:7">
      <c r="A4">
        <v>3</v>
      </c>
      <c r="B4">
        <v>3</v>
      </c>
      <c r="C4" t="s">
        <v>4</v>
      </c>
      <c r="D4" t="s">
        <v>92</v>
      </c>
      <c r="E4">
        <v>2008</v>
      </c>
      <c r="F4" t="s">
        <v>35</v>
      </c>
      <c r="G4">
        <v>59</v>
      </c>
    </row>
    <row r="5" spans="1:7">
      <c r="A5">
        <v>4</v>
      </c>
      <c r="B5">
        <v>4</v>
      </c>
      <c r="C5" t="s">
        <v>86</v>
      </c>
      <c r="D5" t="s">
        <v>96</v>
      </c>
      <c r="E5">
        <v>2012</v>
      </c>
      <c r="F5" t="s">
        <v>37</v>
      </c>
      <c r="G5">
        <v>58</v>
      </c>
    </row>
    <row r="6" spans="1:7">
      <c r="A6">
        <v>5</v>
      </c>
      <c r="B6">
        <v>5</v>
      </c>
      <c r="C6" t="s">
        <v>2</v>
      </c>
      <c r="D6" t="s">
        <v>92</v>
      </c>
      <c r="E6">
        <v>2009</v>
      </c>
      <c r="F6" t="s">
        <v>35</v>
      </c>
      <c r="G6">
        <v>57</v>
      </c>
    </row>
    <row r="7" spans="1:7">
      <c r="A7">
        <v>6</v>
      </c>
      <c r="B7">
        <v>6</v>
      </c>
      <c r="C7" t="s">
        <v>21</v>
      </c>
      <c r="D7" t="s">
        <v>92</v>
      </c>
      <c r="E7">
        <v>2009</v>
      </c>
      <c r="F7" t="s">
        <v>35</v>
      </c>
      <c r="G7">
        <v>56</v>
      </c>
    </row>
    <row r="8" spans="1:7">
      <c r="A8">
        <v>7</v>
      </c>
      <c r="B8">
        <v>7</v>
      </c>
      <c r="C8" t="s">
        <v>73</v>
      </c>
      <c r="D8" t="s">
        <v>92</v>
      </c>
      <c r="E8">
        <v>2011</v>
      </c>
      <c r="F8" t="s">
        <v>37</v>
      </c>
      <c r="G8">
        <v>55</v>
      </c>
    </row>
    <row r="9" spans="1:7">
      <c r="A9">
        <v>8</v>
      </c>
      <c r="B9">
        <v>8</v>
      </c>
      <c r="C9" t="s">
        <v>59</v>
      </c>
      <c r="D9" t="s">
        <v>92</v>
      </c>
      <c r="E9">
        <v>2013</v>
      </c>
      <c r="F9" t="s">
        <v>36</v>
      </c>
      <c r="G9">
        <v>54</v>
      </c>
    </row>
    <row r="10" spans="1:7">
      <c r="A10">
        <v>9</v>
      </c>
      <c r="B10">
        <v>1</v>
      </c>
      <c r="C10" t="s">
        <v>28</v>
      </c>
      <c r="D10" t="s">
        <v>96</v>
      </c>
      <c r="E10">
        <v>2011</v>
      </c>
      <c r="F10" t="s">
        <v>37</v>
      </c>
      <c r="G10">
        <v>53</v>
      </c>
    </row>
    <row r="11" spans="1:7">
      <c r="A11">
        <v>10</v>
      </c>
      <c r="B11">
        <v>2</v>
      </c>
      <c r="C11" t="s">
        <v>29</v>
      </c>
      <c r="D11" t="s">
        <v>99</v>
      </c>
      <c r="E11">
        <v>2012</v>
      </c>
      <c r="F11" t="s">
        <v>37</v>
      </c>
      <c r="G11">
        <v>52</v>
      </c>
    </row>
    <row r="12" spans="1:7">
      <c r="A12">
        <v>11</v>
      </c>
      <c r="B12">
        <v>3</v>
      </c>
      <c r="C12" t="s">
        <v>69</v>
      </c>
      <c r="D12" t="s">
        <v>92</v>
      </c>
      <c r="E12">
        <v>2012</v>
      </c>
      <c r="F12" t="s">
        <v>37</v>
      </c>
      <c r="G12">
        <v>51</v>
      </c>
    </row>
    <row r="13" spans="1:7">
      <c r="A13">
        <v>12</v>
      </c>
      <c r="B13">
        <v>4</v>
      </c>
      <c r="C13" t="s">
        <v>106</v>
      </c>
      <c r="D13" t="s">
        <v>96</v>
      </c>
      <c r="E13">
        <v>2011</v>
      </c>
      <c r="F13" t="s">
        <v>37</v>
      </c>
      <c r="G13">
        <v>50</v>
      </c>
    </row>
    <row r="14" spans="1:7">
      <c r="A14">
        <v>13</v>
      </c>
      <c r="B14">
        <v>5</v>
      </c>
      <c r="C14" t="s">
        <v>67</v>
      </c>
      <c r="D14" t="s">
        <v>98</v>
      </c>
      <c r="E14">
        <v>2011</v>
      </c>
      <c r="F14" t="s">
        <v>37</v>
      </c>
      <c r="G14">
        <v>49</v>
      </c>
    </row>
    <row r="15" spans="1:7">
      <c r="A15">
        <v>14</v>
      </c>
      <c r="B15">
        <v>6</v>
      </c>
      <c r="C15" t="s">
        <v>68</v>
      </c>
      <c r="D15" t="s">
        <v>92</v>
      </c>
      <c r="E15">
        <v>2012</v>
      </c>
      <c r="F15" t="s">
        <v>37</v>
      </c>
      <c r="G15">
        <v>48</v>
      </c>
    </row>
    <row r="16" spans="1:7">
      <c r="A16">
        <v>15</v>
      </c>
      <c r="B16">
        <v>7</v>
      </c>
      <c r="C16" t="s">
        <v>57</v>
      </c>
      <c r="D16" t="s">
        <v>96</v>
      </c>
      <c r="E16">
        <v>2010</v>
      </c>
      <c r="F16" t="s">
        <v>35</v>
      </c>
      <c r="G16">
        <v>47</v>
      </c>
    </row>
    <row r="17" spans="1:7">
      <c r="A17">
        <v>16</v>
      </c>
      <c r="B17">
        <v>8</v>
      </c>
      <c r="C17" t="s">
        <v>26</v>
      </c>
      <c r="D17" t="s">
        <v>92</v>
      </c>
      <c r="E17">
        <v>2010</v>
      </c>
      <c r="F17" t="s">
        <v>35</v>
      </c>
      <c r="G17">
        <v>46</v>
      </c>
    </row>
    <row r="18" spans="1:7">
      <c r="A18">
        <v>17</v>
      </c>
      <c r="B18">
        <v>1</v>
      </c>
      <c r="C18" t="s">
        <v>54</v>
      </c>
      <c r="D18" t="s">
        <v>92</v>
      </c>
      <c r="E18">
        <v>2014</v>
      </c>
      <c r="F18" t="s">
        <v>36</v>
      </c>
      <c r="G18">
        <v>45</v>
      </c>
    </row>
    <row r="19" spans="1:7">
      <c r="A19">
        <v>18</v>
      </c>
      <c r="B19">
        <v>2</v>
      </c>
      <c r="C19" t="s">
        <v>76</v>
      </c>
      <c r="D19" t="s">
        <v>92</v>
      </c>
      <c r="E19">
        <v>2012</v>
      </c>
      <c r="F19" t="s">
        <v>37</v>
      </c>
      <c r="G19">
        <v>44</v>
      </c>
    </row>
    <row r="20" spans="1:7">
      <c r="A20">
        <v>19</v>
      </c>
      <c r="B20">
        <v>3</v>
      </c>
      <c r="C20" t="s">
        <v>108</v>
      </c>
      <c r="D20" t="s">
        <v>96</v>
      </c>
      <c r="E20">
        <v>2012</v>
      </c>
      <c r="F20" t="s">
        <v>37</v>
      </c>
      <c r="G20">
        <v>43</v>
      </c>
    </row>
    <row r="21" spans="1:7">
      <c r="A21">
        <v>20</v>
      </c>
      <c r="B21">
        <v>4</v>
      </c>
      <c r="C21" t="s">
        <v>71</v>
      </c>
      <c r="D21" t="s">
        <v>99</v>
      </c>
      <c r="E21">
        <v>2014</v>
      </c>
      <c r="F21" t="s">
        <v>36</v>
      </c>
      <c r="G21">
        <v>42</v>
      </c>
    </row>
    <row r="22" spans="1:7">
      <c r="A22">
        <v>21</v>
      </c>
      <c r="B22">
        <v>5</v>
      </c>
      <c r="C22" t="s">
        <v>84</v>
      </c>
      <c r="D22" t="s">
        <v>95</v>
      </c>
      <c r="E22">
        <v>2013</v>
      </c>
      <c r="F22" t="s">
        <v>36</v>
      </c>
      <c r="G22">
        <v>41</v>
      </c>
    </row>
    <row r="23" spans="1:7">
      <c r="A23">
        <v>22</v>
      </c>
      <c r="B23">
        <v>6</v>
      </c>
      <c r="C23" t="s">
        <v>63</v>
      </c>
      <c r="D23" t="s">
        <v>92</v>
      </c>
      <c r="E23">
        <v>2015</v>
      </c>
      <c r="F23" t="s">
        <v>38</v>
      </c>
      <c r="G23">
        <v>40</v>
      </c>
    </row>
    <row r="24" spans="1:7">
      <c r="A24">
        <v>23</v>
      </c>
      <c r="B24">
        <v>7</v>
      </c>
      <c r="C24" t="s">
        <v>39</v>
      </c>
      <c r="D24" t="s">
        <v>92</v>
      </c>
      <c r="E24">
        <v>2013</v>
      </c>
      <c r="F24" t="s">
        <v>36</v>
      </c>
      <c r="G24">
        <v>39</v>
      </c>
    </row>
    <row r="25" spans="1:7">
      <c r="A25">
        <v>24</v>
      </c>
      <c r="B25">
        <v>8</v>
      </c>
      <c r="C25" t="s">
        <v>40</v>
      </c>
      <c r="D25" t="s">
        <v>92</v>
      </c>
      <c r="E25">
        <v>2012</v>
      </c>
      <c r="F25" t="s">
        <v>37</v>
      </c>
      <c r="G25">
        <v>38</v>
      </c>
    </row>
    <row r="26" spans="1:7">
      <c r="A26">
        <v>25</v>
      </c>
      <c r="B26">
        <v>1</v>
      </c>
      <c r="C26" t="s">
        <v>66</v>
      </c>
      <c r="D26" t="s">
        <v>96</v>
      </c>
      <c r="E26">
        <v>2012</v>
      </c>
      <c r="F26" t="s">
        <v>37</v>
      </c>
      <c r="G26">
        <v>37</v>
      </c>
    </row>
    <row r="27" spans="1:7">
      <c r="A27">
        <v>26</v>
      </c>
      <c r="B27">
        <v>2</v>
      </c>
      <c r="C27" t="s">
        <v>107</v>
      </c>
      <c r="D27" t="s">
        <v>96</v>
      </c>
      <c r="E27">
        <v>2011</v>
      </c>
      <c r="F27" t="s">
        <v>37</v>
      </c>
      <c r="G27">
        <v>36</v>
      </c>
    </row>
    <row r="28" spans="1:7">
      <c r="A28">
        <v>27</v>
      </c>
      <c r="B28">
        <v>3</v>
      </c>
      <c r="C28" t="s">
        <v>41</v>
      </c>
      <c r="D28" t="s">
        <v>96</v>
      </c>
      <c r="E28">
        <v>2013</v>
      </c>
      <c r="F28" t="s">
        <v>36</v>
      </c>
      <c r="G28">
        <v>35</v>
      </c>
    </row>
    <row r="29" spans="1:7">
      <c r="A29">
        <v>28</v>
      </c>
      <c r="B29">
        <v>4</v>
      </c>
      <c r="C29" t="s">
        <v>105</v>
      </c>
      <c r="D29" t="s">
        <v>95</v>
      </c>
      <c r="E29">
        <v>2012</v>
      </c>
      <c r="F29" t="s">
        <v>37</v>
      </c>
      <c r="G29">
        <v>34</v>
      </c>
    </row>
    <row r="30" spans="1:7">
      <c r="A30">
        <v>29</v>
      </c>
      <c r="B30">
        <v>5</v>
      </c>
      <c r="C30" t="s">
        <v>121</v>
      </c>
      <c r="D30" t="s">
        <v>92</v>
      </c>
      <c r="E30">
        <v>2013</v>
      </c>
      <c r="F30" t="s">
        <v>36</v>
      </c>
      <c r="G30">
        <v>33</v>
      </c>
    </row>
    <row r="31" spans="1:7">
      <c r="A31">
        <v>30</v>
      </c>
      <c r="B31">
        <v>6</v>
      </c>
      <c r="C31" t="s">
        <v>34</v>
      </c>
      <c r="D31" t="s">
        <v>99</v>
      </c>
      <c r="E31">
        <v>2014</v>
      </c>
      <c r="F31" t="s">
        <v>36</v>
      </c>
      <c r="G31">
        <v>32</v>
      </c>
    </row>
    <row r="32" spans="1:7">
      <c r="A32">
        <v>31</v>
      </c>
      <c r="B32">
        <v>7</v>
      </c>
      <c r="C32" t="s">
        <v>70</v>
      </c>
      <c r="D32" t="s">
        <v>99</v>
      </c>
      <c r="E32">
        <v>2011</v>
      </c>
      <c r="F32" t="s">
        <v>37</v>
      </c>
      <c r="G32">
        <v>31</v>
      </c>
    </row>
    <row r="33" spans="1:7">
      <c r="A33">
        <v>32</v>
      </c>
      <c r="B33">
        <v>8</v>
      </c>
      <c r="C33" t="s">
        <v>81</v>
      </c>
      <c r="D33" t="s">
        <v>99</v>
      </c>
      <c r="E33">
        <v>2013</v>
      </c>
      <c r="F33" t="s">
        <v>36</v>
      </c>
      <c r="G33">
        <v>30</v>
      </c>
    </row>
    <row r="34" spans="1:7">
      <c r="A34">
        <v>33</v>
      </c>
      <c r="B34">
        <v>1</v>
      </c>
      <c r="C34" t="s">
        <v>112</v>
      </c>
      <c r="D34" t="s">
        <v>97</v>
      </c>
      <c r="E34">
        <v>2015</v>
      </c>
      <c r="F34" t="s">
        <v>38</v>
      </c>
      <c r="G34">
        <v>29</v>
      </c>
    </row>
    <row r="35" spans="1:7">
      <c r="A35">
        <v>34</v>
      </c>
      <c r="B35">
        <v>2</v>
      </c>
      <c r="C35" t="s">
        <v>52</v>
      </c>
      <c r="D35" t="s">
        <v>92</v>
      </c>
      <c r="E35">
        <v>2013</v>
      </c>
      <c r="F35" t="s">
        <v>36</v>
      </c>
      <c r="G35">
        <v>28</v>
      </c>
    </row>
    <row r="36" spans="1:7">
      <c r="A36">
        <v>35</v>
      </c>
      <c r="B36">
        <v>3</v>
      </c>
      <c r="C36" t="s">
        <v>83</v>
      </c>
      <c r="D36" t="s">
        <v>96</v>
      </c>
      <c r="E36">
        <v>2012</v>
      </c>
      <c r="F36" t="s">
        <v>37</v>
      </c>
      <c r="G36">
        <v>27</v>
      </c>
    </row>
    <row r="37" spans="1:7">
      <c r="A37">
        <v>36</v>
      </c>
      <c r="B37">
        <v>4</v>
      </c>
      <c r="C37" t="s">
        <v>60</v>
      </c>
      <c r="D37" t="s">
        <v>96</v>
      </c>
      <c r="E37">
        <v>2011</v>
      </c>
      <c r="F37" t="s">
        <v>37</v>
      </c>
      <c r="G37">
        <v>26</v>
      </c>
    </row>
    <row r="38" spans="1:7">
      <c r="A38">
        <v>37</v>
      </c>
      <c r="B38">
        <v>5</v>
      </c>
      <c r="C38" t="s">
        <v>116</v>
      </c>
      <c r="D38" t="s">
        <v>96</v>
      </c>
      <c r="E38">
        <v>2011</v>
      </c>
      <c r="F38" t="s">
        <v>37</v>
      </c>
      <c r="G38">
        <v>25</v>
      </c>
    </row>
    <row r="39" spans="1:7">
      <c r="A39">
        <v>38</v>
      </c>
      <c r="B39">
        <v>6</v>
      </c>
      <c r="C39" t="s">
        <v>44</v>
      </c>
      <c r="D39" t="s">
        <v>92</v>
      </c>
      <c r="E39">
        <v>2013</v>
      </c>
      <c r="F39" t="s">
        <v>36</v>
      </c>
      <c r="G39">
        <v>24</v>
      </c>
    </row>
    <row r="40" spans="1:7">
      <c r="A40">
        <v>39</v>
      </c>
      <c r="B40">
        <v>7</v>
      </c>
      <c r="C40" t="s">
        <v>80</v>
      </c>
      <c r="D40" t="s">
        <v>92</v>
      </c>
      <c r="E40">
        <v>2015</v>
      </c>
      <c r="F40" t="s">
        <v>38</v>
      </c>
      <c r="G40">
        <v>23</v>
      </c>
    </row>
    <row r="41" spans="1:7">
      <c r="A41">
        <v>40</v>
      </c>
      <c r="B41">
        <v>8</v>
      </c>
      <c r="C41" t="s">
        <v>111</v>
      </c>
      <c r="D41" t="s">
        <v>96</v>
      </c>
      <c r="E41">
        <v>2013</v>
      </c>
      <c r="F41" t="s">
        <v>36</v>
      </c>
      <c r="G41">
        <v>22</v>
      </c>
    </row>
    <row r="42" spans="1:7">
      <c r="A42">
        <v>41</v>
      </c>
      <c r="B42">
        <v>1</v>
      </c>
      <c r="C42" t="s">
        <v>75</v>
      </c>
      <c r="D42" t="s">
        <v>96</v>
      </c>
      <c r="E42">
        <v>2014</v>
      </c>
      <c r="F42" t="s">
        <v>36</v>
      </c>
      <c r="G42">
        <v>21</v>
      </c>
    </row>
    <row r="43" spans="1:7">
      <c r="A43">
        <v>42</v>
      </c>
      <c r="B43">
        <v>2</v>
      </c>
      <c r="C43" t="s">
        <v>167</v>
      </c>
      <c r="D43" t="s">
        <v>97</v>
      </c>
      <c r="E43">
        <v>2013</v>
      </c>
      <c r="F43" t="s">
        <v>36</v>
      </c>
      <c r="G43">
        <v>20</v>
      </c>
    </row>
    <row r="44" spans="1:7">
      <c r="A44">
        <v>43</v>
      </c>
      <c r="B44">
        <v>3</v>
      </c>
      <c r="C44" t="s">
        <v>127</v>
      </c>
      <c r="D44" t="s">
        <v>96</v>
      </c>
      <c r="E44">
        <v>2013</v>
      </c>
      <c r="F44" t="s">
        <v>36</v>
      </c>
      <c r="G44">
        <v>19</v>
      </c>
    </row>
    <row r="45" spans="1:7">
      <c r="A45">
        <v>44</v>
      </c>
      <c r="B45">
        <v>4</v>
      </c>
      <c r="C45" t="s">
        <v>125</v>
      </c>
      <c r="D45" t="s">
        <v>100</v>
      </c>
      <c r="E45">
        <v>2011</v>
      </c>
      <c r="F45" t="s">
        <v>37</v>
      </c>
      <c r="G45">
        <v>18</v>
      </c>
    </row>
    <row r="46" spans="1:7">
      <c r="A46">
        <v>45</v>
      </c>
      <c r="B46">
        <v>5</v>
      </c>
      <c r="C46" t="s">
        <v>42</v>
      </c>
      <c r="D46" t="s">
        <v>96</v>
      </c>
      <c r="E46">
        <v>2014</v>
      </c>
      <c r="F46" t="s">
        <v>36</v>
      </c>
      <c r="G46">
        <v>17</v>
      </c>
    </row>
    <row r="47" spans="1:7">
      <c r="A47">
        <v>46</v>
      </c>
      <c r="B47">
        <v>6</v>
      </c>
      <c r="C47" t="s">
        <v>117</v>
      </c>
      <c r="D47" t="s">
        <v>96</v>
      </c>
      <c r="E47">
        <v>2011</v>
      </c>
      <c r="F47" t="s">
        <v>37</v>
      </c>
      <c r="G47">
        <v>16</v>
      </c>
    </row>
    <row r="48" spans="1:7">
      <c r="A48">
        <v>47</v>
      </c>
      <c r="B48">
        <v>7</v>
      </c>
      <c r="C48" t="s">
        <v>137</v>
      </c>
      <c r="D48" t="s">
        <v>96</v>
      </c>
      <c r="E48">
        <v>2012</v>
      </c>
      <c r="F48" t="s">
        <v>37</v>
      </c>
      <c r="G48">
        <v>15</v>
      </c>
    </row>
    <row r="49" spans="1:7">
      <c r="A49">
        <v>48</v>
      </c>
      <c r="B49">
        <v>8</v>
      </c>
      <c r="C49" t="s">
        <v>55</v>
      </c>
      <c r="D49" t="s">
        <v>92</v>
      </c>
      <c r="E49">
        <v>2014</v>
      </c>
      <c r="F49" t="s">
        <v>36</v>
      </c>
      <c r="G49">
        <v>14</v>
      </c>
    </row>
    <row r="50" spans="1:7">
      <c r="A50">
        <v>49</v>
      </c>
      <c r="B50">
        <v>1</v>
      </c>
      <c r="C50" t="s">
        <v>136</v>
      </c>
      <c r="D50" t="s">
        <v>92</v>
      </c>
      <c r="E50">
        <v>2011</v>
      </c>
      <c r="F50" t="s">
        <v>37</v>
      </c>
      <c r="G50">
        <v>13</v>
      </c>
    </row>
    <row r="51" spans="1:7">
      <c r="A51">
        <v>50</v>
      </c>
      <c r="B51">
        <v>2</v>
      </c>
      <c r="C51" t="s">
        <v>161</v>
      </c>
      <c r="D51" t="s">
        <v>96</v>
      </c>
      <c r="E51">
        <v>2013</v>
      </c>
      <c r="F51" t="s">
        <v>36</v>
      </c>
      <c r="G51">
        <v>12</v>
      </c>
    </row>
    <row r="52" spans="1:7">
      <c r="A52">
        <v>51</v>
      </c>
      <c r="B52">
        <v>3</v>
      </c>
      <c r="C52" t="s">
        <v>139</v>
      </c>
      <c r="D52" t="s">
        <v>95</v>
      </c>
      <c r="E52">
        <v>2017</v>
      </c>
      <c r="F52" t="s">
        <v>38</v>
      </c>
      <c r="G52">
        <v>11</v>
      </c>
    </row>
    <row r="53" spans="1:7">
      <c r="A53">
        <v>52</v>
      </c>
      <c r="B53">
        <v>4</v>
      </c>
      <c r="C53" t="s">
        <v>149</v>
      </c>
      <c r="D53" t="s">
        <v>92</v>
      </c>
      <c r="E53">
        <v>2012</v>
      </c>
      <c r="F53" t="s">
        <v>37</v>
      </c>
      <c r="G53">
        <v>10</v>
      </c>
    </row>
    <row r="54" spans="1:7">
      <c r="A54" t="s">
        <v>162</v>
      </c>
      <c r="B54" t="s">
        <v>141</v>
      </c>
      <c r="C54" t="s">
        <v>150</v>
      </c>
      <c r="D54" t="s">
        <v>92</v>
      </c>
      <c r="E54">
        <v>2013</v>
      </c>
      <c r="F54" t="s">
        <v>36</v>
      </c>
      <c r="G54">
        <v>9</v>
      </c>
    </row>
    <row r="55" spans="1:7">
      <c r="A55" t="s">
        <v>162</v>
      </c>
      <c r="B55" t="s">
        <v>141</v>
      </c>
      <c r="C55" t="s">
        <v>143</v>
      </c>
      <c r="D55" t="s">
        <v>98</v>
      </c>
      <c r="E55">
        <v>2016</v>
      </c>
      <c r="F55" t="s">
        <v>38</v>
      </c>
      <c r="G55">
        <v>9</v>
      </c>
    </row>
    <row r="56" spans="1:7">
      <c r="A56" t="s">
        <v>162</v>
      </c>
      <c r="B56" t="s">
        <v>141</v>
      </c>
      <c r="C56" t="s">
        <v>110</v>
      </c>
      <c r="D56" t="s">
        <v>96</v>
      </c>
      <c r="E56">
        <v>2014</v>
      </c>
      <c r="F56" t="s">
        <v>36</v>
      </c>
      <c r="G56">
        <v>9</v>
      </c>
    </row>
    <row r="57" spans="1:7">
      <c r="A57" t="s">
        <v>162</v>
      </c>
      <c r="B57" t="s">
        <v>141</v>
      </c>
      <c r="C57" t="s">
        <v>140</v>
      </c>
      <c r="D57" t="s">
        <v>96</v>
      </c>
      <c r="E57">
        <v>2014</v>
      </c>
      <c r="F57" t="s">
        <v>36</v>
      </c>
      <c r="G57">
        <v>9</v>
      </c>
    </row>
    <row r="58" spans="1:7">
      <c r="A58" t="s">
        <v>163</v>
      </c>
      <c r="B58" t="s">
        <v>164</v>
      </c>
      <c r="C58" t="s">
        <v>145</v>
      </c>
      <c r="D58" t="s">
        <v>99</v>
      </c>
      <c r="E58">
        <v>2015</v>
      </c>
      <c r="F58" t="s">
        <v>38</v>
      </c>
      <c r="G58">
        <v>5</v>
      </c>
    </row>
    <row r="59" spans="1:7">
      <c r="A59" t="s">
        <v>163</v>
      </c>
      <c r="B59" t="s">
        <v>164</v>
      </c>
      <c r="C59" t="s">
        <v>72</v>
      </c>
      <c r="D59" t="s">
        <v>98</v>
      </c>
      <c r="E59">
        <v>2015</v>
      </c>
      <c r="F59" t="s">
        <v>38</v>
      </c>
      <c r="G59">
        <v>5</v>
      </c>
    </row>
    <row r="60" spans="1:7">
      <c r="A60" t="s">
        <v>163</v>
      </c>
      <c r="B60" t="s">
        <v>164</v>
      </c>
      <c r="C60" t="s">
        <v>151</v>
      </c>
      <c r="D60" t="s">
        <v>92</v>
      </c>
      <c r="E60">
        <v>2016</v>
      </c>
      <c r="F60" t="s">
        <v>38</v>
      </c>
      <c r="G60">
        <v>5</v>
      </c>
    </row>
    <row r="61" spans="1:7">
      <c r="A61" t="s">
        <v>163</v>
      </c>
      <c r="B61" t="s">
        <v>164</v>
      </c>
      <c r="C61" t="s">
        <v>142</v>
      </c>
      <c r="D61" t="s">
        <v>96</v>
      </c>
      <c r="E61">
        <v>2013</v>
      </c>
      <c r="F61" t="s">
        <v>36</v>
      </c>
      <c r="G61">
        <v>5</v>
      </c>
    </row>
    <row r="62" spans="1:7">
      <c r="A62" t="s">
        <v>163</v>
      </c>
      <c r="B62" t="s">
        <v>164</v>
      </c>
      <c r="C62" t="s">
        <v>130</v>
      </c>
      <c r="D62" t="s">
        <v>100</v>
      </c>
      <c r="E62">
        <v>2013</v>
      </c>
      <c r="F62" t="s">
        <v>36</v>
      </c>
      <c r="G62">
        <v>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EC2D-DD23-4472-97A9-779801E2BA91}">
  <sheetPr codeName="List8"/>
  <dimension ref="A1:G55"/>
  <sheetViews>
    <sheetView topLeftCell="A37" zoomScale="85" zoomScaleNormal="85" workbookViewId="0">
      <selection activeCell="C44" sqref="C44"/>
    </sheetView>
  </sheetViews>
  <sheetFormatPr defaultRowHeight="15"/>
  <cols>
    <col min="3" max="3" width="20.28515625" customWidth="1"/>
    <col min="4" max="4" width="16.5703125" customWidth="1"/>
  </cols>
  <sheetData>
    <row r="1" spans="1:7">
      <c r="A1" t="s">
        <v>10</v>
      </c>
      <c r="B1" t="s">
        <v>16</v>
      </c>
      <c r="C1" t="s">
        <v>17</v>
      </c>
      <c r="D1" t="s">
        <v>6</v>
      </c>
      <c r="E1" t="s">
        <v>18</v>
      </c>
      <c r="F1" t="s">
        <v>19</v>
      </c>
      <c r="G1" t="s">
        <v>20</v>
      </c>
    </row>
    <row r="2" spans="1:7">
      <c r="A2">
        <v>1</v>
      </c>
      <c r="B2">
        <v>1</v>
      </c>
      <c r="C2" t="s">
        <v>27</v>
      </c>
      <c r="D2" t="s">
        <v>96</v>
      </c>
      <c r="E2">
        <v>2011</v>
      </c>
      <c r="F2" t="s">
        <v>37</v>
      </c>
      <c r="G2">
        <v>54</v>
      </c>
    </row>
    <row r="3" spans="1:7">
      <c r="A3">
        <v>2</v>
      </c>
      <c r="B3">
        <v>2</v>
      </c>
      <c r="C3" t="s">
        <v>2</v>
      </c>
      <c r="D3" t="s">
        <v>92</v>
      </c>
      <c r="E3">
        <v>2009</v>
      </c>
      <c r="F3" t="s">
        <v>35</v>
      </c>
      <c r="G3">
        <v>53</v>
      </c>
    </row>
    <row r="4" spans="1:7">
      <c r="A4">
        <v>3</v>
      </c>
      <c r="B4">
        <v>3</v>
      </c>
      <c r="C4" t="s">
        <v>86</v>
      </c>
      <c r="D4" t="s">
        <v>96</v>
      </c>
      <c r="E4">
        <v>2012</v>
      </c>
      <c r="F4" t="s">
        <v>37</v>
      </c>
      <c r="G4">
        <v>52</v>
      </c>
    </row>
    <row r="5" spans="1:7">
      <c r="A5">
        <v>4</v>
      </c>
      <c r="B5">
        <v>4</v>
      </c>
      <c r="C5" t="s">
        <v>30</v>
      </c>
      <c r="D5" t="s">
        <v>92</v>
      </c>
      <c r="E5">
        <v>2007</v>
      </c>
      <c r="F5" t="s">
        <v>35</v>
      </c>
      <c r="G5">
        <v>51</v>
      </c>
    </row>
    <row r="6" spans="1:7">
      <c r="A6">
        <v>5</v>
      </c>
      <c r="B6">
        <v>5</v>
      </c>
      <c r="C6" t="s">
        <v>69</v>
      </c>
      <c r="D6" t="s">
        <v>92</v>
      </c>
      <c r="E6">
        <v>2012</v>
      </c>
      <c r="F6" t="s">
        <v>37</v>
      </c>
      <c r="G6">
        <v>50</v>
      </c>
    </row>
    <row r="7" spans="1:7">
      <c r="A7">
        <v>6</v>
      </c>
      <c r="B7">
        <v>6</v>
      </c>
      <c r="C7" t="s">
        <v>28</v>
      </c>
      <c r="D7" t="s">
        <v>96</v>
      </c>
      <c r="E7">
        <v>2011</v>
      </c>
      <c r="F7" t="s">
        <v>37</v>
      </c>
      <c r="G7">
        <v>49</v>
      </c>
    </row>
    <row r="8" spans="1:7">
      <c r="A8">
        <v>7</v>
      </c>
      <c r="B8">
        <v>7</v>
      </c>
      <c r="C8" t="s">
        <v>33</v>
      </c>
      <c r="D8" t="s">
        <v>92</v>
      </c>
      <c r="E8">
        <v>2011</v>
      </c>
      <c r="F8" t="s">
        <v>37</v>
      </c>
      <c r="G8">
        <v>48</v>
      </c>
    </row>
    <row r="9" spans="1:7">
      <c r="A9">
        <v>8</v>
      </c>
      <c r="B9">
        <v>8</v>
      </c>
      <c r="C9" t="s">
        <v>29</v>
      </c>
      <c r="D9" t="s">
        <v>99</v>
      </c>
      <c r="E9">
        <v>2012</v>
      </c>
      <c r="F9" t="s">
        <v>37</v>
      </c>
      <c r="G9">
        <v>47</v>
      </c>
    </row>
    <row r="10" spans="1:7">
      <c r="A10">
        <v>9</v>
      </c>
      <c r="B10">
        <v>1</v>
      </c>
      <c r="C10" t="s">
        <v>59</v>
      </c>
      <c r="D10" t="s">
        <v>92</v>
      </c>
      <c r="E10">
        <v>2013</v>
      </c>
      <c r="F10" t="s">
        <v>36</v>
      </c>
      <c r="G10">
        <v>46</v>
      </c>
    </row>
    <row r="11" spans="1:7">
      <c r="A11">
        <v>10</v>
      </c>
      <c r="B11">
        <v>2</v>
      </c>
      <c r="C11" t="s">
        <v>73</v>
      </c>
      <c r="D11" t="s">
        <v>92</v>
      </c>
      <c r="E11">
        <v>2011</v>
      </c>
      <c r="F11" t="s">
        <v>37</v>
      </c>
      <c r="G11">
        <v>45</v>
      </c>
    </row>
    <row r="12" spans="1:7">
      <c r="A12">
        <v>11</v>
      </c>
      <c r="B12">
        <v>3</v>
      </c>
      <c r="C12" t="s">
        <v>57</v>
      </c>
      <c r="D12" t="s">
        <v>96</v>
      </c>
      <c r="E12">
        <v>2010</v>
      </c>
      <c r="F12" t="s">
        <v>35</v>
      </c>
      <c r="G12">
        <v>44</v>
      </c>
    </row>
    <row r="13" spans="1:7">
      <c r="A13">
        <v>12</v>
      </c>
      <c r="B13">
        <v>4</v>
      </c>
      <c r="C13" t="s">
        <v>54</v>
      </c>
      <c r="D13" t="s">
        <v>92</v>
      </c>
      <c r="E13">
        <v>2014</v>
      </c>
      <c r="F13" t="s">
        <v>36</v>
      </c>
      <c r="G13">
        <v>43</v>
      </c>
    </row>
    <row r="14" spans="1:7">
      <c r="A14">
        <v>13</v>
      </c>
      <c r="B14">
        <v>5</v>
      </c>
      <c r="C14" t="s">
        <v>67</v>
      </c>
      <c r="D14" t="s">
        <v>98</v>
      </c>
      <c r="E14">
        <v>2011</v>
      </c>
      <c r="F14" t="s">
        <v>37</v>
      </c>
      <c r="G14">
        <v>42</v>
      </c>
    </row>
    <row r="15" spans="1:7">
      <c r="A15">
        <v>14</v>
      </c>
      <c r="B15">
        <v>6</v>
      </c>
      <c r="C15" t="s">
        <v>68</v>
      </c>
      <c r="D15" t="s">
        <v>92</v>
      </c>
      <c r="E15">
        <v>2012</v>
      </c>
      <c r="F15" t="s">
        <v>37</v>
      </c>
      <c r="G15">
        <v>41</v>
      </c>
    </row>
    <row r="16" spans="1:7">
      <c r="A16">
        <v>15</v>
      </c>
      <c r="B16">
        <v>7</v>
      </c>
      <c r="C16" t="s">
        <v>106</v>
      </c>
      <c r="D16" t="s">
        <v>96</v>
      </c>
      <c r="E16">
        <v>2011</v>
      </c>
      <c r="F16" t="s">
        <v>37</v>
      </c>
      <c r="G16">
        <v>40</v>
      </c>
    </row>
    <row r="17" spans="1:7">
      <c r="A17">
        <v>16</v>
      </c>
      <c r="B17">
        <v>8</v>
      </c>
      <c r="C17" t="s">
        <v>45</v>
      </c>
      <c r="D17" t="s">
        <v>97</v>
      </c>
      <c r="E17">
        <v>2010</v>
      </c>
      <c r="F17" t="s">
        <v>35</v>
      </c>
      <c r="G17">
        <v>39</v>
      </c>
    </row>
    <row r="18" spans="1:7">
      <c r="A18">
        <v>17</v>
      </c>
      <c r="B18">
        <v>1</v>
      </c>
      <c r="C18" t="s">
        <v>66</v>
      </c>
      <c r="D18" t="s">
        <v>96</v>
      </c>
      <c r="E18">
        <v>2012</v>
      </c>
      <c r="F18" t="s">
        <v>37</v>
      </c>
      <c r="G18">
        <v>38</v>
      </c>
    </row>
    <row r="19" spans="1:7">
      <c r="A19">
        <v>18</v>
      </c>
      <c r="B19">
        <v>2</v>
      </c>
      <c r="C19" t="s">
        <v>108</v>
      </c>
      <c r="D19" t="s">
        <v>96</v>
      </c>
      <c r="E19">
        <v>2012</v>
      </c>
      <c r="F19" t="s">
        <v>37</v>
      </c>
      <c r="G19">
        <v>37</v>
      </c>
    </row>
    <row r="20" spans="1:7">
      <c r="A20">
        <v>19</v>
      </c>
      <c r="B20">
        <v>3</v>
      </c>
      <c r="C20" t="s">
        <v>63</v>
      </c>
      <c r="D20" t="s">
        <v>92</v>
      </c>
      <c r="E20">
        <v>2015</v>
      </c>
      <c r="F20" t="s">
        <v>38</v>
      </c>
      <c r="G20">
        <v>36</v>
      </c>
    </row>
    <row r="21" spans="1:7">
      <c r="A21">
        <v>20</v>
      </c>
      <c r="B21">
        <v>4</v>
      </c>
      <c r="C21" t="s">
        <v>112</v>
      </c>
      <c r="D21" t="s">
        <v>97</v>
      </c>
      <c r="E21">
        <v>2015</v>
      </c>
      <c r="F21" t="s">
        <v>38</v>
      </c>
      <c r="G21">
        <v>35</v>
      </c>
    </row>
    <row r="22" spans="1:7">
      <c r="A22">
        <v>21</v>
      </c>
      <c r="B22">
        <v>5</v>
      </c>
      <c r="C22" t="s">
        <v>71</v>
      </c>
      <c r="D22" t="s">
        <v>99</v>
      </c>
      <c r="E22">
        <v>2014</v>
      </c>
      <c r="F22" t="s">
        <v>36</v>
      </c>
      <c r="G22">
        <v>34</v>
      </c>
    </row>
    <row r="23" spans="1:7">
      <c r="A23">
        <v>22</v>
      </c>
      <c r="B23">
        <v>6</v>
      </c>
      <c r="C23" t="s">
        <v>74</v>
      </c>
      <c r="D23" t="s">
        <v>97</v>
      </c>
      <c r="E23">
        <v>2013</v>
      </c>
      <c r="F23" t="s">
        <v>36</v>
      </c>
      <c r="G23">
        <v>33</v>
      </c>
    </row>
    <row r="24" spans="1:7">
      <c r="A24">
        <v>23</v>
      </c>
      <c r="B24">
        <v>7</v>
      </c>
      <c r="C24" t="s">
        <v>107</v>
      </c>
      <c r="D24" t="s">
        <v>96</v>
      </c>
      <c r="E24">
        <v>2011</v>
      </c>
      <c r="F24" t="s">
        <v>37</v>
      </c>
      <c r="G24">
        <v>32</v>
      </c>
    </row>
    <row r="25" spans="1:7">
      <c r="A25">
        <v>24</v>
      </c>
      <c r="B25">
        <v>8</v>
      </c>
      <c r="C25" t="s">
        <v>39</v>
      </c>
      <c r="D25" t="s">
        <v>92</v>
      </c>
      <c r="E25">
        <v>2013</v>
      </c>
      <c r="F25" t="s">
        <v>36</v>
      </c>
      <c r="G25">
        <v>31</v>
      </c>
    </row>
    <row r="26" spans="1:7">
      <c r="A26">
        <v>25</v>
      </c>
      <c r="B26">
        <v>1</v>
      </c>
      <c r="C26" t="s">
        <v>105</v>
      </c>
      <c r="D26" t="s">
        <v>95</v>
      </c>
      <c r="E26">
        <v>2012</v>
      </c>
      <c r="F26" t="s">
        <v>37</v>
      </c>
      <c r="G26">
        <v>30</v>
      </c>
    </row>
    <row r="27" spans="1:7">
      <c r="A27">
        <v>26</v>
      </c>
      <c r="B27">
        <v>2</v>
      </c>
      <c r="C27" t="s">
        <v>81</v>
      </c>
      <c r="D27" t="s">
        <v>99</v>
      </c>
      <c r="E27">
        <v>2013</v>
      </c>
      <c r="F27" t="s">
        <v>36</v>
      </c>
      <c r="G27">
        <v>29</v>
      </c>
    </row>
    <row r="28" spans="1:7">
      <c r="A28">
        <v>27</v>
      </c>
      <c r="B28">
        <v>3</v>
      </c>
      <c r="C28" t="s">
        <v>34</v>
      </c>
      <c r="D28" t="s">
        <v>99</v>
      </c>
      <c r="E28">
        <v>2014</v>
      </c>
      <c r="F28" t="s">
        <v>36</v>
      </c>
      <c r="G28">
        <v>28</v>
      </c>
    </row>
    <row r="29" spans="1:7">
      <c r="A29">
        <v>28</v>
      </c>
      <c r="B29">
        <v>4</v>
      </c>
      <c r="C29" t="s">
        <v>83</v>
      </c>
      <c r="D29" t="s">
        <v>96</v>
      </c>
      <c r="E29">
        <v>2012</v>
      </c>
      <c r="F29" t="s">
        <v>37</v>
      </c>
      <c r="G29">
        <v>27</v>
      </c>
    </row>
    <row r="30" spans="1:7">
      <c r="A30">
        <v>29</v>
      </c>
      <c r="B30">
        <v>5</v>
      </c>
      <c r="C30" t="s">
        <v>126</v>
      </c>
      <c r="D30" t="s">
        <v>100</v>
      </c>
      <c r="E30">
        <v>2012</v>
      </c>
      <c r="F30" t="s">
        <v>37</v>
      </c>
      <c r="G30">
        <v>26</v>
      </c>
    </row>
    <row r="31" spans="1:7">
      <c r="A31">
        <v>30</v>
      </c>
      <c r="B31">
        <v>6</v>
      </c>
      <c r="C31" t="s">
        <v>121</v>
      </c>
      <c r="D31" t="s">
        <v>92</v>
      </c>
      <c r="E31">
        <v>2013</v>
      </c>
      <c r="F31" t="s">
        <v>36</v>
      </c>
      <c r="G31">
        <v>25</v>
      </c>
    </row>
    <row r="32" spans="1:7">
      <c r="A32">
        <v>31</v>
      </c>
      <c r="B32">
        <v>7</v>
      </c>
      <c r="C32" t="s">
        <v>41</v>
      </c>
      <c r="D32" t="s">
        <v>96</v>
      </c>
      <c r="E32">
        <v>2013</v>
      </c>
      <c r="F32" t="s">
        <v>36</v>
      </c>
      <c r="G32">
        <v>24</v>
      </c>
    </row>
    <row r="33" spans="1:7">
      <c r="A33">
        <v>32</v>
      </c>
      <c r="B33">
        <v>8</v>
      </c>
      <c r="C33" t="s">
        <v>115</v>
      </c>
      <c r="D33" t="s">
        <v>96</v>
      </c>
      <c r="E33">
        <v>2010</v>
      </c>
      <c r="F33" t="s">
        <v>35</v>
      </c>
      <c r="G33">
        <v>23</v>
      </c>
    </row>
    <row r="34" spans="1:7">
      <c r="A34">
        <v>33</v>
      </c>
      <c r="B34">
        <v>1</v>
      </c>
      <c r="C34" t="s">
        <v>116</v>
      </c>
      <c r="D34" t="s">
        <v>96</v>
      </c>
      <c r="E34">
        <v>2011</v>
      </c>
      <c r="F34" t="s">
        <v>37</v>
      </c>
      <c r="G34">
        <v>22</v>
      </c>
    </row>
    <row r="35" spans="1:7">
      <c r="A35">
        <v>34</v>
      </c>
      <c r="B35">
        <v>2</v>
      </c>
      <c r="C35" t="s">
        <v>125</v>
      </c>
      <c r="D35" t="s">
        <v>100</v>
      </c>
      <c r="E35">
        <v>2011</v>
      </c>
      <c r="F35" t="s">
        <v>37</v>
      </c>
      <c r="G35">
        <v>21</v>
      </c>
    </row>
    <row r="36" spans="1:7">
      <c r="A36">
        <v>35</v>
      </c>
      <c r="B36">
        <v>3</v>
      </c>
      <c r="C36" t="s">
        <v>167</v>
      </c>
      <c r="D36" t="s">
        <v>97</v>
      </c>
      <c r="E36">
        <v>2013</v>
      </c>
      <c r="F36" t="s">
        <v>36</v>
      </c>
      <c r="G36">
        <v>20</v>
      </c>
    </row>
    <row r="37" spans="1:7">
      <c r="A37">
        <v>36</v>
      </c>
      <c r="B37">
        <v>4</v>
      </c>
      <c r="C37" t="s">
        <v>87</v>
      </c>
      <c r="D37" t="s">
        <v>96</v>
      </c>
      <c r="E37">
        <v>2013</v>
      </c>
      <c r="F37" t="s">
        <v>36</v>
      </c>
      <c r="G37">
        <v>19</v>
      </c>
    </row>
    <row r="38" spans="1:7">
      <c r="A38">
        <v>37</v>
      </c>
      <c r="B38">
        <v>5</v>
      </c>
      <c r="C38" t="s">
        <v>127</v>
      </c>
      <c r="D38" t="s">
        <v>96</v>
      </c>
      <c r="E38">
        <v>2013</v>
      </c>
      <c r="F38" t="s">
        <v>36</v>
      </c>
      <c r="G38">
        <v>18</v>
      </c>
    </row>
    <row r="39" spans="1:7">
      <c r="A39">
        <v>38</v>
      </c>
      <c r="B39">
        <v>6</v>
      </c>
      <c r="C39" t="s">
        <v>60</v>
      </c>
      <c r="D39" t="s">
        <v>96</v>
      </c>
      <c r="E39">
        <v>2011</v>
      </c>
      <c r="F39" t="s">
        <v>37</v>
      </c>
      <c r="G39">
        <v>17</v>
      </c>
    </row>
    <row r="40" spans="1:7">
      <c r="A40">
        <v>39</v>
      </c>
      <c r="B40">
        <v>7</v>
      </c>
      <c r="C40" t="s">
        <v>136</v>
      </c>
      <c r="D40" t="s">
        <v>92</v>
      </c>
      <c r="E40">
        <v>2011</v>
      </c>
      <c r="F40" t="s">
        <v>37</v>
      </c>
      <c r="G40">
        <v>16</v>
      </c>
    </row>
    <row r="41" spans="1:7">
      <c r="A41">
        <v>40</v>
      </c>
      <c r="B41">
        <v>8</v>
      </c>
      <c r="C41" t="s">
        <v>42</v>
      </c>
      <c r="D41" t="s">
        <v>96</v>
      </c>
      <c r="E41">
        <v>2014</v>
      </c>
      <c r="F41" t="s">
        <v>36</v>
      </c>
      <c r="G41">
        <v>15</v>
      </c>
    </row>
    <row r="42" spans="1:7">
      <c r="A42">
        <v>41</v>
      </c>
      <c r="B42">
        <v>1</v>
      </c>
      <c r="C42" t="s">
        <v>135</v>
      </c>
      <c r="D42" t="s">
        <v>95</v>
      </c>
      <c r="E42">
        <v>2011</v>
      </c>
      <c r="F42" t="s">
        <v>37</v>
      </c>
      <c r="G42">
        <v>14</v>
      </c>
    </row>
    <row r="43" spans="1:7">
      <c r="A43">
        <v>42</v>
      </c>
      <c r="B43">
        <v>2</v>
      </c>
      <c r="C43" t="s">
        <v>117</v>
      </c>
      <c r="D43" t="s">
        <v>96</v>
      </c>
      <c r="E43">
        <v>2011</v>
      </c>
      <c r="F43" t="s">
        <v>37</v>
      </c>
      <c r="G43">
        <v>13</v>
      </c>
    </row>
    <row r="44" spans="1:7">
      <c r="A44">
        <v>43</v>
      </c>
      <c r="B44">
        <v>3</v>
      </c>
      <c r="C44" t="s">
        <v>110</v>
      </c>
      <c r="D44" t="s">
        <v>96</v>
      </c>
      <c r="E44">
        <v>2014</v>
      </c>
      <c r="F44" t="s">
        <v>36</v>
      </c>
      <c r="G44">
        <v>12</v>
      </c>
    </row>
    <row r="45" spans="1:7">
      <c r="A45">
        <v>44</v>
      </c>
      <c r="B45">
        <v>4</v>
      </c>
      <c r="C45" t="s">
        <v>139</v>
      </c>
      <c r="D45" t="s">
        <v>95</v>
      </c>
      <c r="E45">
        <v>2017</v>
      </c>
      <c r="F45" t="s">
        <v>38</v>
      </c>
      <c r="G45">
        <v>11</v>
      </c>
    </row>
    <row r="46" spans="1:7">
      <c r="A46">
        <v>45</v>
      </c>
      <c r="B46">
        <v>5</v>
      </c>
      <c r="C46" t="s">
        <v>137</v>
      </c>
      <c r="D46" t="s">
        <v>96</v>
      </c>
      <c r="E46">
        <v>2012</v>
      </c>
      <c r="F46" t="s">
        <v>37</v>
      </c>
      <c r="G46">
        <v>10</v>
      </c>
    </row>
    <row r="47" spans="1:7">
      <c r="A47">
        <v>46</v>
      </c>
      <c r="B47">
        <v>6</v>
      </c>
      <c r="C47" t="s">
        <v>130</v>
      </c>
      <c r="D47" t="s">
        <v>100</v>
      </c>
      <c r="E47">
        <v>2013</v>
      </c>
      <c r="F47" t="s">
        <v>36</v>
      </c>
      <c r="G47">
        <v>9</v>
      </c>
    </row>
    <row r="48" spans="1:7">
      <c r="A48">
        <v>47</v>
      </c>
      <c r="B48">
        <v>7</v>
      </c>
      <c r="C48" t="s">
        <v>109</v>
      </c>
      <c r="D48" t="s">
        <v>92</v>
      </c>
      <c r="E48">
        <v>2016</v>
      </c>
      <c r="F48" t="s">
        <v>38</v>
      </c>
      <c r="G48">
        <v>8</v>
      </c>
    </row>
    <row r="49" spans="1:7">
      <c r="A49">
        <v>48</v>
      </c>
      <c r="B49">
        <v>8</v>
      </c>
      <c r="C49" t="s">
        <v>157</v>
      </c>
      <c r="D49" t="s">
        <v>92</v>
      </c>
      <c r="E49">
        <v>2012</v>
      </c>
      <c r="F49" t="s">
        <v>37</v>
      </c>
      <c r="G49">
        <v>7</v>
      </c>
    </row>
    <row r="50" spans="1:7">
      <c r="A50">
        <v>49</v>
      </c>
      <c r="B50">
        <v>1</v>
      </c>
      <c r="C50" t="s">
        <v>147</v>
      </c>
      <c r="D50" t="s">
        <v>96</v>
      </c>
      <c r="E50">
        <v>2011</v>
      </c>
      <c r="F50" t="s">
        <v>37</v>
      </c>
      <c r="G50">
        <v>6</v>
      </c>
    </row>
    <row r="51" spans="1:7">
      <c r="A51">
        <v>50</v>
      </c>
      <c r="B51">
        <v>2</v>
      </c>
      <c r="C51" t="s">
        <v>150</v>
      </c>
      <c r="D51" t="s">
        <v>92</v>
      </c>
      <c r="E51">
        <v>2013</v>
      </c>
      <c r="F51" t="s">
        <v>36</v>
      </c>
      <c r="G51">
        <v>5</v>
      </c>
    </row>
    <row r="52" spans="1:7">
      <c r="A52">
        <v>51</v>
      </c>
      <c r="B52">
        <v>3</v>
      </c>
      <c r="C52" t="s">
        <v>145</v>
      </c>
      <c r="D52" t="s">
        <v>99</v>
      </c>
      <c r="E52">
        <v>2015</v>
      </c>
      <c r="F52" t="s">
        <v>38</v>
      </c>
      <c r="G52">
        <v>4</v>
      </c>
    </row>
    <row r="53" spans="1:7">
      <c r="A53">
        <v>52</v>
      </c>
      <c r="B53">
        <v>4</v>
      </c>
      <c r="C53" t="s">
        <v>149</v>
      </c>
      <c r="D53" t="s">
        <v>92</v>
      </c>
      <c r="E53">
        <v>2012</v>
      </c>
      <c r="F53" t="s">
        <v>37</v>
      </c>
      <c r="G53">
        <v>3</v>
      </c>
    </row>
    <row r="54" spans="1:7">
      <c r="A54" t="s">
        <v>165</v>
      </c>
      <c r="B54" t="s">
        <v>132</v>
      </c>
      <c r="C54" t="s">
        <v>142</v>
      </c>
      <c r="D54" t="s">
        <v>96</v>
      </c>
      <c r="E54">
        <v>2013</v>
      </c>
      <c r="F54" t="s">
        <v>36</v>
      </c>
      <c r="G54">
        <v>2</v>
      </c>
    </row>
    <row r="55" spans="1:7">
      <c r="A55" t="s">
        <v>165</v>
      </c>
      <c r="B55" t="s">
        <v>132</v>
      </c>
      <c r="C55" t="s">
        <v>166</v>
      </c>
      <c r="D55" t="s">
        <v>98</v>
      </c>
      <c r="E55">
        <v>2016</v>
      </c>
      <c r="F55" t="s">
        <v>38</v>
      </c>
      <c r="G55">
        <v>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319E8-FD00-4985-8ADA-60E4D152B993}">
  <sheetPr codeName="List10"/>
  <dimension ref="A1:G60"/>
  <sheetViews>
    <sheetView topLeftCell="A40" workbookViewId="0">
      <selection activeCell="I58" sqref="I58"/>
    </sheetView>
  </sheetViews>
  <sheetFormatPr defaultRowHeight="15"/>
  <cols>
    <col min="3" max="3" width="21" customWidth="1"/>
  </cols>
  <sheetData>
    <row r="1" spans="1:7">
      <c r="A1" t="s">
        <v>10</v>
      </c>
      <c r="B1" t="s">
        <v>16</v>
      </c>
      <c r="C1" t="s">
        <v>17</v>
      </c>
      <c r="D1" t="s">
        <v>6</v>
      </c>
      <c r="E1" t="s">
        <v>18</v>
      </c>
      <c r="F1" t="s">
        <v>19</v>
      </c>
      <c r="G1" t="s">
        <v>20</v>
      </c>
    </row>
    <row r="2" spans="1:7">
      <c r="A2">
        <v>1</v>
      </c>
      <c r="B2">
        <v>1</v>
      </c>
      <c r="C2" t="s">
        <v>27</v>
      </c>
      <c r="D2" t="s">
        <v>96</v>
      </c>
      <c r="E2">
        <v>2011</v>
      </c>
      <c r="F2" t="s">
        <v>37</v>
      </c>
      <c r="G2">
        <v>59</v>
      </c>
    </row>
    <row r="3" spans="1:7">
      <c r="A3">
        <v>2</v>
      </c>
      <c r="B3">
        <v>2</v>
      </c>
      <c r="C3" t="s">
        <v>61</v>
      </c>
      <c r="D3" t="s">
        <v>96</v>
      </c>
      <c r="E3">
        <v>2012</v>
      </c>
      <c r="F3" t="s">
        <v>37</v>
      </c>
      <c r="G3">
        <v>58</v>
      </c>
    </row>
    <row r="4" spans="1:7">
      <c r="A4">
        <v>3</v>
      </c>
      <c r="B4">
        <v>3</v>
      </c>
      <c r="C4" t="s">
        <v>28</v>
      </c>
      <c r="D4" t="s">
        <v>96</v>
      </c>
      <c r="E4">
        <v>2011</v>
      </c>
      <c r="F4" t="s">
        <v>37</v>
      </c>
      <c r="G4">
        <v>57</v>
      </c>
    </row>
    <row r="5" spans="1:7">
      <c r="A5">
        <v>4</v>
      </c>
      <c r="B5">
        <v>4</v>
      </c>
      <c r="C5" t="s">
        <v>86</v>
      </c>
      <c r="D5" t="s">
        <v>96</v>
      </c>
      <c r="E5">
        <v>2012</v>
      </c>
      <c r="F5" t="s">
        <v>37</v>
      </c>
      <c r="G5">
        <v>56</v>
      </c>
    </row>
    <row r="6" spans="1:7">
      <c r="A6">
        <v>5</v>
      </c>
      <c r="B6">
        <v>5</v>
      </c>
      <c r="C6" t="s">
        <v>33</v>
      </c>
      <c r="D6" t="s">
        <v>92</v>
      </c>
      <c r="E6">
        <v>2011</v>
      </c>
      <c r="F6" t="s">
        <v>37</v>
      </c>
      <c r="G6">
        <v>55</v>
      </c>
    </row>
    <row r="7" spans="1:7">
      <c r="A7">
        <v>6</v>
      </c>
      <c r="B7">
        <v>6</v>
      </c>
      <c r="C7" t="s">
        <v>69</v>
      </c>
      <c r="D7" t="s">
        <v>92</v>
      </c>
      <c r="E7">
        <v>2012</v>
      </c>
      <c r="F7" t="s">
        <v>37</v>
      </c>
      <c r="G7">
        <v>54</v>
      </c>
    </row>
    <row r="8" spans="1:7">
      <c r="A8">
        <v>7</v>
      </c>
      <c r="B8">
        <v>7</v>
      </c>
      <c r="C8" t="s">
        <v>73</v>
      </c>
      <c r="D8" t="s">
        <v>92</v>
      </c>
      <c r="E8">
        <v>2011</v>
      </c>
      <c r="F8" t="s">
        <v>37</v>
      </c>
      <c r="G8">
        <v>53</v>
      </c>
    </row>
    <row r="9" spans="1:7">
      <c r="A9">
        <v>8</v>
      </c>
      <c r="B9">
        <v>8</v>
      </c>
      <c r="C9" t="s">
        <v>67</v>
      </c>
      <c r="D9" t="s">
        <v>98</v>
      </c>
      <c r="E9">
        <v>2011</v>
      </c>
      <c r="F9" t="s">
        <v>37</v>
      </c>
      <c r="G9">
        <v>52</v>
      </c>
    </row>
    <row r="10" spans="1:7">
      <c r="A10">
        <v>9</v>
      </c>
      <c r="B10">
        <v>1</v>
      </c>
      <c r="C10" t="s">
        <v>57</v>
      </c>
      <c r="D10" t="s">
        <v>96</v>
      </c>
      <c r="E10">
        <v>2010</v>
      </c>
      <c r="F10" t="s">
        <v>35</v>
      </c>
      <c r="G10">
        <v>51</v>
      </c>
    </row>
    <row r="11" spans="1:7">
      <c r="A11">
        <v>10</v>
      </c>
      <c r="B11">
        <v>2</v>
      </c>
      <c r="C11" t="s">
        <v>29</v>
      </c>
      <c r="D11" t="s">
        <v>99</v>
      </c>
      <c r="E11">
        <v>2012</v>
      </c>
      <c r="F11" t="s">
        <v>37</v>
      </c>
      <c r="G11">
        <v>50</v>
      </c>
    </row>
    <row r="12" spans="1:7">
      <c r="A12">
        <v>11</v>
      </c>
      <c r="B12">
        <v>3</v>
      </c>
      <c r="C12" t="s">
        <v>68</v>
      </c>
      <c r="D12" t="s">
        <v>92</v>
      </c>
      <c r="E12">
        <v>2012</v>
      </c>
      <c r="F12" t="s">
        <v>37</v>
      </c>
      <c r="G12">
        <v>49</v>
      </c>
    </row>
    <row r="13" spans="1:7">
      <c r="A13">
        <v>12</v>
      </c>
      <c r="B13">
        <v>4</v>
      </c>
      <c r="C13" t="s">
        <v>84</v>
      </c>
      <c r="D13" t="s">
        <v>95</v>
      </c>
      <c r="E13">
        <v>2013</v>
      </c>
      <c r="F13" t="s">
        <v>36</v>
      </c>
      <c r="G13">
        <v>48</v>
      </c>
    </row>
    <row r="14" spans="1:7">
      <c r="A14">
        <v>13</v>
      </c>
      <c r="B14">
        <v>5</v>
      </c>
      <c r="C14" t="s">
        <v>66</v>
      </c>
      <c r="D14" t="s">
        <v>96</v>
      </c>
      <c r="E14">
        <v>2012</v>
      </c>
      <c r="F14" t="s">
        <v>37</v>
      </c>
      <c r="G14">
        <v>47</v>
      </c>
    </row>
    <row r="15" spans="1:7">
      <c r="A15">
        <v>14</v>
      </c>
      <c r="B15">
        <v>6</v>
      </c>
      <c r="C15" t="s">
        <v>108</v>
      </c>
      <c r="D15" t="s">
        <v>96</v>
      </c>
      <c r="E15">
        <v>2012</v>
      </c>
      <c r="F15" t="s">
        <v>37</v>
      </c>
      <c r="G15">
        <v>46</v>
      </c>
    </row>
    <row r="16" spans="1:7">
      <c r="A16">
        <v>15</v>
      </c>
      <c r="B16">
        <v>7</v>
      </c>
      <c r="C16" t="s">
        <v>76</v>
      </c>
      <c r="D16" t="s">
        <v>92</v>
      </c>
      <c r="E16">
        <v>2012</v>
      </c>
      <c r="F16" t="s">
        <v>37</v>
      </c>
      <c r="G16">
        <v>45</v>
      </c>
    </row>
    <row r="17" spans="1:7">
      <c r="A17">
        <v>16</v>
      </c>
      <c r="B17">
        <v>8</v>
      </c>
      <c r="C17" t="s">
        <v>63</v>
      </c>
      <c r="D17" t="s">
        <v>92</v>
      </c>
      <c r="E17">
        <v>2015</v>
      </c>
      <c r="F17" t="s">
        <v>38</v>
      </c>
      <c r="G17">
        <v>44</v>
      </c>
    </row>
    <row r="18" spans="1:7">
      <c r="A18">
        <v>17</v>
      </c>
      <c r="B18">
        <v>1</v>
      </c>
      <c r="C18" t="s">
        <v>107</v>
      </c>
      <c r="D18" t="s">
        <v>96</v>
      </c>
      <c r="E18">
        <v>2011</v>
      </c>
      <c r="F18" t="s">
        <v>37</v>
      </c>
      <c r="G18">
        <v>43</v>
      </c>
    </row>
    <row r="19" spans="1:7">
      <c r="A19">
        <v>18</v>
      </c>
      <c r="B19">
        <v>2</v>
      </c>
      <c r="C19" t="s">
        <v>112</v>
      </c>
      <c r="D19" t="s">
        <v>97</v>
      </c>
      <c r="E19">
        <v>2015</v>
      </c>
      <c r="F19" t="s">
        <v>38</v>
      </c>
      <c r="G19">
        <v>42</v>
      </c>
    </row>
    <row r="20" spans="1:7">
      <c r="A20">
        <v>19</v>
      </c>
      <c r="B20">
        <v>3</v>
      </c>
      <c r="C20" t="s">
        <v>126</v>
      </c>
      <c r="D20" t="s">
        <v>100</v>
      </c>
      <c r="E20">
        <v>2012</v>
      </c>
      <c r="F20" t="s">
        <v>37</v>
      </c>
      <c r="G20">
        <v>41</v>
      </c>
    </row>
    <row r="21" spans="1:7">
      <c r="A21">
        <v>20</v>
      </c>
      <c r="B21">
        <v>4</v>
      </c>
      <c r="C21" t="s">
        <v>105</v>
      </c>
      <c r="D21" t="s">
        <v>95</v>
      </c>
      <c r="E21">
        <v>2012</v>
      </c>
      <c r="F21" t="s">
        <v>37</v>
      </c>
      <c r="G21">
        <v>40</v>
      </c>
    </row>
    <row r="22" spans="1:7">
      <c r="A22">
        <v>21</v>
      </c>
      <c r="B22">
        <v>5</v>
      </c>
      <c r="C22" t="s">
        <v>62</v>
      </c>
      <c r="D22" t="s">
        <v>100</v>
      </c>
      <c r="E22">
        <v>2011</v>
      </c>
      <c r="F22" t="s">
        <v>37</v>
      </c>
      <c r="G22">
        <v>39</v>
      </c>
    </row>
    <row r="23" spans="1:7">
      <c r="A23">
        <v>22</v>
      </c>
      <c r="B23">
        <v>6</v>
      </c>
      <c r="C23" t="s">
        <v>34</v>
      </c>
      <c r="D23" t="s">
        <v>99</v>
      </c>
      <c r="E23">
        <v>2014</v>
      </c>
      <c r="F23" t="s">
        <v>36</v>
      </c>
      <c r="G23">
        <v>38</v>
      </c>
    </row>
    <row r="24" spans="1:7">
      <c r="A24">
        <v>23</v>
      </c>
      <c r="B24">
        <v>7</v>
      </c>
      <c r="C24" t="s">
        <v>65</v>
      </c>
      <c r="D24" t="s">
        <v>95</v>
      </c>
      <c r="E24">
        <v>2015</v>
      </c>
      <c r="F24" t="s">
        <v>38</v>
      </c>
      <c r="G24">
        <v>37</v>
      </c>
    </row>
    <row r="25" spans="1:7">
      <c r="A25">
        <v>24</v>
      </c>
      <c r="B25">
        <v>8</v>
      </c>
      <c r="C25" t="s">
        <v>81</v>
      </c>
      <c r="D25" t="s">
        <v>99</v>
      </c>
      <c r="E25">
        <v>2013</v>
      </c>
      <c r="F25" t="s">
        <v>36</v>
      </c>
      <c r="G25">
        <v>36</v>
      </c>
    </row>
    <row r="26" spans="1:7">
      <c r="A26">
        <v>25</v>
      </c>
      <c r="B26">
        <v>1</v>
      </c>
      <c r="C26" t="s">
        <v>127</v>
      </c>
      <c r="D26" t="s">
        <v>96</v>
      </c>
      <c r="E26">
        <v>2013</v>
      </c>
      <c r="F26" t="s">
        <v>36</v>
      </c>
      <c r="G26">
        <v>35</v>
      </c>
    </row>
    <row r="27" spans="1:7">
      <c r="A27">
        <v>26</v>
      </c>
      <c r="B27">
        <v>2</v>
      </c>
      <c r="C27" t="s">
        <v>135</v>
      </c>
      <c r="D27" t="s">
        <v>95</v>
      </c>
      <c r="E27">
        <v>2011</v>
      </c>
      <c r="F27" t="s">
        <v>37</v>
      </c>
      <c r="G27">
        <v>34</v>
      </c>
    </row>
    <row r="28" spans="1:7">
      <c r="A28">
        <v>27</v>
      </c>
      <c r="B28">
        <v>3</v>
      </c>
      <c r="C28" t="s">
        <v>83</v>
      </c>
      <c r="D28" t="s">
        <v>96</v>
      </c>
      <c r="E28">
        <v>2012</v>
      </c>
      <c r="F28" t="s">
        <v>37</v>
      </c>
      <c r="G28">
        <v>33</v>
      </c>
    </row>
    <row r="29" spans="1:7">
      <c r="A29">
        <v>28</v>
      </c>
      <c r="B29">
        <v>4</v>
      </c>
      <c r="C29" t="s">
        <v>167</v>
      </c>
      <c r="D29" t="s">
        <v>97</v>
      </c>
      <c r="E29">
        <v>2013</v>
      </c>
      <c r="F29" t="s">
        <v>36</v>
      </c>
      <c r="G29">
        <v>32</v>
      </c>
    </row>
    <row r="30" spans="1:7">
      <c r="A30">
        <v>29</v>
      </c>
      <c r="B30">
        <v>5</v>
      </c>
      <c r="C30" t="s">
        <v>116</v>
      </c>
      <c r="D30" t="s">
        <v>96</v>
      </c>
      <c r="E30">
        <v>2011</v>
      </c>
      <c r="F30" t="s">
        <v>37</v>
      </c>
      <c r="G30">
        <v>31</v>
      </c>
    </row>
    <row r="31" spans="1:7">
      <c r="A31">
        <v>30</v>
      </c>
      <c r="B31">
        <v>6</v>
      </c>
      <c r="C31" t="s">
        <v>60</v>
      </c>
      <c r="D31" t="s">
        <v>96</v>
      </c>
      <c r="E31">
        <v>2011</v>
      </c>
      <c r="F31" t="s">
        <v>37</v>
      </c>
      <c r="G31">
        <v>30</v>
      </c>
    </row>
    <row r="32" spans="1:7">
      <c r="A32">
        <v>31</v>
      </c>
      <c r="B32">
        <v>7</v>
      </c>
      <c r="C32" t="s">
        <v>125</v>
      </c>
      <c r="D32" t="s">
        <v>100</v>
      </c>
      <c r="E32">
        <v>2011</v>
      </c>
      <c r="F32" t="s">
        <v>37</v>
      </c>
      <c r="G32">
        <v>29</v>
      </c>
    </row>
    <row r="33" spans="1:7">
      <c r="A33">
        <v>32</v>
      </c>
      <c r="B33">
        <v>8</v>
      </c>
      <c r="C33" t="s">
        <v>87</v>
      </c>
      <c r="D33" t="s">
        <v>96</v>
      </c>
      <c r="E33">
        <v>2013</v>
      </c>
      <c r="F33" t="s">
        <v>36</v>
      </c>
      <c r="G33">
        <v>28</v>
      </c>
    </row>
    <row r="34" spans="1:7">
      <c r="A34">
        <v>33</v>
      </c>
      <c r="B34">
        <v>1</v>
      </c>
      <c r="C34" t="s">
        <v>80</v>
      </c>
      <c r="D34" t="s">
        <v>92</v>
      </c>
      <c r="E34">
        <v>2015</v>
      </c>
      <c r="F34" t="s">
        <v>38</v>
      </c>
      <c r="G34">
        <v>27</v>
      </c>
    </row>
    <row r="35" spans="1:7">
      <c r="A35">
        <v>34</v>
      </c>
      <c r="B35">
        <v>2</v>
      </c>
      <c r="C35" t="s">
        <v>136</v>
      </c>
      <c r="D35" t="s">
        <v>92</v>
      </c>
      <c r="E35">
        <v>2011</v>
      </c>
      <c r="F35" t="s">
        <v>37</v>
      </c>
      <c r="G35">
        <v>26</v>
      </c>
    </row>
    <row r="36" spans="1:7">
      <c r="A36">
        <v>35</v>
      </c>
      <c r="B36">
        <v>3</v>
      </c>
      <c r="C36" t="s">
        <v>117</v>
      </c>
      <c r="D36" t="s">
        <v>96</v>
      </c>
      <c r="E36">
        <v>2011</v>
      </c>
      <c r="F36" t="s">
        <v>37</v>
      </c>
      <c r="G36">
        <v>25</v>
      </c>
    </row>
    <row r="37" spans="1:7">
      <c r="A37">
        <v>36</v>
      </c>
      <c r="B37">
        <v>4</v>
      </c>
      <c r="C37" t="s">
        <v>44</v>
      </c>
      <c r="D37" t="s">
        <v>92</v>
      </c>
      <c r="E37">
        <v>2013</v>
      </c>
      <c r="F37" t="s">
        <v>36</v>
      </c>
      <c r="G37">
        <v>24</v>
      </c>
    </row>
    <row r="38" spans="1:7">
      <c r="A38">
        <v>37</v>
      </c>
      <c r="B38">
        <v>5</v>
      </c>
      <c r="C38" t="s">
        <v>115</v>
      </c>
      <c r="D38" t="s">
        <v>96</v>
      </c>
      <c r="E38">
        <v>2010</v>
      </c>
      <c r="F38" t="s">
        <v>35</v>
      </c>
      <c r="G38">
        <v>23</v>
      </c>
    </row>
    <row r="39" spans="1:7">
      <c r="A39">
        <v>38</v>
      </c>
      <c r="B39">
        <v>6</v>
      </c>
      <c r="C39" t="s">
        <v>113</v>
      </c>
      <c r="D39" t="s">
        <v>96</v>
      </c>
      <c r="E39">
        <v>2013</v>
      </c>
      <c r="F39" t="s">
        <v>36</v>
      </c>
      <c r="G39">
        <v>22</v>
      </c>
    </row>
    <row r="40" spans="1:7">
      <c r="A40">
        <v>39</v>
      </c>
      <c r="B40">
        <v>7</v>
      </c>
      <c r="C40" t="s">
        <v>110</v>
      </c>
      <c r="D40" t="s">
        <v>96</v>
      </c>
      <c r="E40">
        <v>2014</v>
      </c>
      <c r="F40" t="s">
        <v>36</v>
      </c>
      <c r="G40">
        <v>21</v>
      </c>
    </row>
    <row r="41" spans="1:7">
      <c r="A41">
        <v>40</v>
      </c>
      <c r="B41">
        <v>8</v>
      </c>
      <c r="C41" t="s">
        <v>111</v>
      </c>
      <c r="D41" t="s">
        <v>96</v>
      </c>
      <c r="E41">
        <v>2013</v>
      </c>
      <c r="F41" t="s">
        <v>36</v>
      </c>
      <c r="G41">
        <v>20</v>
      </c>
    </row>
    <row r="42" spans="1:7">
      <c r="A42">
        <v>41</v>
      </c>
      <c r="B42">
        <v>1</v>
      </c>
      <c r="C42" t="s">
        <v>42</v>
      </c>
      <c r="D42" t="s">
        <v>96</v>
      </c>
      <c r="E42">
        <v>2014</v>
      </c>
      <c r="F42" t="s">
        <v>36</v>
      </c>
      <c r="G42">
        <v>19</v>
      </c>
    </row>
    <row r="43" spans="1:7">
      <c r="A43">
        <v>42</v>
      </c>
      <c r="B43">
        <v>2</v>
      </c>
      <c r="C43" t="s">
        <v>149</v>
      </c>
      <c r="D43" t="s">
        <v>92</v>
      </c>
      <c r="E43">
        <v>2012</v>
      </c>
      <c r="F43" t="s">
        <v>37</v>
      </c>
      <c r="G43">
        <v>18</v>
      </c>
    </row>
    <row r="44" spans="1:7">
      <c r="A44">
        <v>43</v>
      </c>
      <c r="B44">
        <v>3</v>
      </c>
      <c r="C44" t="s">
        <v>137</v>
      </c>
      <c r="D44" t="s">
        <v>96</v>
      </c>
      <c r="E44">
        <v>2012</v>
      </c>
      <c r="F44" t="s">
        <v>37</v>
      </c>
      <c r="G44">
        <v>17</v>
      </c>
    </row>
    <row r="45" spans="1:7">
      <c r="A45">
        <v>44</v>
      </c>
      <c r="B45">
        <v>4</v>
      </c>
      <c r="C45" t="s">
        <v>147</v>
      </c>
      <c r="D45" t="s">
        <v>96</v>
      </c>
      <c r="E45">
        <v>2011</v>
      </c>
      <c r="F45" t="s">
        <v>37</v>
      </c>
      <c r="G45">
        <v>16</v>
      </c>
    </row>
    <row r="46" spans="1:7">
      <c r="A46">
        <v>45</v>
      </c>
      <c r="B46">
        <v>5</v>
      </c>
      <c r="C46" t="s">
        <v>118</v>
      </c>
      <c r="D46" t="s">
        <v>97</v>
      </c>
      <c r="E46">
        <v>2013</v>
      </c>
      <c r="F46" t="s">
        <v>36</v>
      </c>
      <c r="G46">
        <v>15</v>
      </c>
    </row>
    <row r="47" spans="1:7">
      <c r="A47">
        <v>46</v>
      </c>
      <c r="B47">
        <v>6</v>
      </c>
      <c r="C47" t="s">
        <v>72</v>
      </c>
      <c r="D47" t="s">
        <v>98</v>
      </c>
      <c r="E47">
        <v>2015</v>
      </c>
      <c r="F47" t="s">
        <v>38</v>
      </c>
      <c r="G47">
        <v>14</v>
      </c>
    </row>
    <row r="48" spans="1:7">
      <c r="A48">
        <v>47</v>
      </c>
      <c r="B48">
        <v>7</v>
      </c>
      <c r="C48" t="s">
        <v>129</v>
      </c>
      <c r="D48" t="s">
        <v>96</v>
      </c>
      <c r="E48">
        <v>2013</v>
      </c>
      <c r="F48" t="s">
        <v>36</v>
      </c>
      <c r="G48">
        <v>13</v>
      </c>
    </row>
    <row r="49" spans="1:7">
      <c r="A49">
        <v>48</v>
      </c>
      <c r="B49">
        <v>8</v>
      </c>
      <c r="C49" t="s">
        <v>157</v>
      </c>
      <c r="D49" t="s">
        <v>92</v>
      </c>
      <c r="E49">
        <v>2012</v>
      </c>
      <c r="F49" t="s">
        <v>37</v>
      </c>
      <c r="G49">
        <v>12</v>
      </c>
    </row>
    <row r="50" spans="1:7">
      <c r="A50">
        <v>49</v>
      </c>
      <c r="B50">
        <v>1</v>
      </c>
      <c r="C50" t="s">
        <v>139</v>
      </c>
      <c r="D50" t="s">
        <v>95</v>
      </c>
      <c r="E50">
        <v>2017</v>
      </c>
      <c r="F50" t="s">
        <v>38</v>
      </c>
      <c r="G50">
        <v>11</v>
      </c>
    </row>
    <row r="51" spans="1:7">
      <c r="A51">
        <v>50</v>
      </c>
      <c r="B51">
        <v>2</v>
      </c>
      <c r="C51" t="s">
        <v>150</v>
      </c>
      <c r="D51" t="s">
        <v>92</v>
      </c>
      <c r="E51">
        <v>2013</v>
      </c>
      <c r="F51" t="s">
        <v>36</v>
      </c>
      <c r="G51">
        <v>10</v>
      </c>
    </row>
    <row r="52" spans="1:7">
      <c r="A52">
        <v>51</v>
      </c>
      <c r="B52">
        <v>3</v>
      </c>
      <c r="C52" t="s">
        <v>55</v>
      </c>
      <c r="D52" t="s">
        <v>92</v>
      </c>
      <c r="E52">
        <v>2014</v>
      </c>
      <c r="F52" t="s">
        <v>36</v>
      </c>
      <c r="G52">
        <v>9</v>
      </c>
    </row>
    <row r="53" spans="1:7">
      <c r="A53">
        <v>52</v>
      </c>
      <c r="B53">
        <v>4</v>
      </c>
      <c r="C53" t="s">
        <v>109</v>
      </c>
      <c r="D53" t="s">
        <v>92</v>
      </c>
      <c r="E53">
        <v>2016</v>
      </c>
      <c r="F53" t="s">
        <v>38</v>
      </c>
      <c r="G53">
        <v>8</v>
      </c>
    </row>
    <row r="54" spans="1:7">
      <c r="A54" t="s">
        <v>162</v>
      </c>
      <c r="B54" t="s">
        <v>141</v>
      </c>
      <c r="C54" t="s">
        <v>166</v>
      </c>
      <c r="D54" t="s">
        <v>98</v>
      </c>
      <c r="E54">
        <v>2016</v>
      </c>
      <c r="F54" t="s">
        <v>38</v>
      </c>
      <c r="G54">
        <v>7</v>
      </c>
    </row>
    <row r="55" spans="1:7">
      <c r="A55" t="s">
        <v>162</v>
      </c>
      <c r="B55" t="s">
        <v>141</v>
      </c>
      <c r="C55" t="s">
        <v>133</v>
      </c>
      <c r="D55" t="s">
        <v>100</v>
      </c>
      <c r="E55">
        <v>2013</v>
      </c>
      <c r="F55" t="s">
        <v>36</v>
      </c>
      <c r="G55">
        <v>7</v>
      </c>
    </row>
    <row r="56" spans="1:7">
      <c r="A56" t="s">
        <v>162</v>
      </c>
      <c r="B56" t="s">
        <v>141</v>
      </c>
      <c r="C56" t="s">
        <v>142</v>
      </c>
      <c r="D56" t="s">
        <v>96</v>
      </c>
      <c r="E56">
        <v>2013</v>
      </c>
      <c r="F56" t="s">
        <v>36</v>
      </c>
      <c r="G56">
        <v>7</v>
      </c>
    </row>
    <row r="57" spans="1:7">
      <c r="A57" t="s">
        <v>162</v>
      </c>
      <c r="B57" t="s">
        <v>141</v>
      </c>
      <c r="C57" t="s">
        <v>145</v>
      </c>
      <c r="D57" t="s">
        <v>99</v>
      </c>
      <c r="E57">
        <v>2015</v>
      </c>
      <c r="F57" t="s">
        <v>38</v>
      </c>
      <c r="G57">
        <v>7</v>
      </c>
    </row>
    <row r="58" spans="1:7">
      <c r="A58" t="s">
        <v>169</v>
      </c>
      <c r="B58" t="s">
        <v>144</v>
      </c>
      <c r="C58" t="s">
        <v>151</v>
      </c>
      <c r="D58" t="s">
        <v>92</v>
      </c>
      <c r="E58">
        <v>2016</v>
      </c>
      <c r="F58" t="s">
        <v>38</v>
      </c>
      <c r="G58">
        <v>3</v>
      </c>
    </row>
    <row r="59" spans="1:7">
      <c r="A59" t="s">
        <v>169</v>
      </c>
      <c r="B59" t="s">
        <v>144</v>
      </c>
      <c r="C59" t="s">
        <v>134</v>
      </c>
      <c r="D59" t="s">
        <v>100</v>
      </c>
      <c r="E59">
        <v>2015</v>
      </c>
      <c r="F59" t="s">
        <v>38</v>
      </c>
      <c r="G59">
        <v>3</v>
      </c>
    </row>
    <row r="60" spans="1:7">
      <c r="A60" t="s">
        <v>169</v>
      </c>
      <c r="B60" t="s">
        <v>144</v>
      </c>
      <c r="C60" t="s">
        <v>168</v>
      </c>
      <c r="D60" t="s">
        <v>98</v>
      </c>
      <c r="E60">
        <v>2017</v>
      </c>
      <c r="F60" t="s">
        <v>38</v>
      </c>
      <c r="G60">
        <v>3</v>
      </c>
    </row>
  </sheetData>
  <autoFilter ref="A1:G44" xr:uid="{99C8CA4B-CADB-48FA-AA3E-E01C942C0B60}">
    <sortState xmlns:xlrd2="http://schemas.microsoft.com/office/spreadsheetml/2017/richdata2" ref="A2:G44">
      <sortCondition ref="A1:A44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4</vt:i4>
      </vt:variant>
    </vt:vector>
  </HeadingPairs>
  <TitlesOfParts>
    <vt:vector size="15" baseType="lpstr">
      <vt:lpstr>Celkem</vt:lpstr>
      <vt:lpstr>Vysledky OBTM</vt:lpstr>
      <vt:lpstr>Kunstat1</vt:lpstr>
      <vt:lpstr>Opatovice1</vt:lpstr>
      <vt:lpstr>Vysocany</vt:lpstr>
      <vt:lpstr>OP</vt:lpstr>
      <vt:lpstr>Kunstat2</vt:lpstr>
      <vt:lpstr>Opatovice2</vt:lpstr>
      <vt:lpstr>Svitavka</vt:lpstr>
      <vt:lpstr>Dotace</vt:lpstr>
      <vt:lpstr>Parametry</vt:lpstr>
      <vt:lpstr>Celkem!Oblast_tisku</vt:lpstr>
      <vt:lpstr>Dotace!Oblast_tisku</vt:lpstr>
      <vt:lpstr>Parametry!Oblast_tisku</vt:lpstr>
      <vt:lpstr>'Vysledky OBTM'!Oblast_tisku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Tomáš Harna</cp:lastModifiedBy>
  <cp:lastPrinted>2025-03-29T16:38:58Z</cp:lastPrinted>
  <dcterms:created xsi:type="dcterms:W3CDTF">2018-11-27T17:56:52Z</dcterms:created>
  <dcterms:modified xsi:type="dcterms:W3CDTF">2026-04-07T06:41:12Z</dcterms:modified>
</cp:coreProperties>
</file>